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d.docs.live.net/8b1699d326ddd4c3/Documents/Caving/PICA/Radon/Radon Monitoring Work ^0 Records/"/>
    </mc:Choice>
  </mc:AlternateContent>
  <xr:revisionPtr revIDLastSave="275" documentId="8_{F9D97927-6D63-4401-AFE7-3AD983B072FB}" xr6:coauthVersionLast="47" xr6:coauthVersionMax="47" xr10:uidLastSave="{3DE9B2A5-A7B3-4AEC-85D8-38D959FC6435}"/>
  <workbookProtection workbookAlgorithmName="SHA-512" workbookHashValue="2kWeA4hDDpArH7NvakixGW38xr2/SLUaTjja+oLfgFOIb55VBEYOAdgb6iLx11Itc4yBDcSWY5rkIgoWR+PQvg==" workbookSaltValue="deZry8GcddJFuk9z+l76ig==" workbookSpinCount="100000" lockStructure="1"/>
  <bookViews>
    <workbookView xWindow="-28920" yWindow="0" windowWidth="29040" windowHeight="15720" xr2:uid="{51132F5A-9250-46F3-B4D0-2CBA1AFE15B3}"/>
  </bookViews>
  <sheets>
    <sheet name="SES Record" sheetId="1" r:id="rId1"/>
    <sheet name="Behind the scenes stuff" sheetId="2" r:id="rId2"/>
  </sheets>
  <definedNames>
    <definedName name="_xlnm.Print_Area" localSheetId="0">'SES Record'!$A$1:$H$88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 l="1"/>
  <c r="F82" i="1" l="1"/>
  <c r="E82" i="1"/>
  <c r="D82" i="1"/>
  <c r="F81" i="1"/>
  <c r="E81" i="1"/>
  <c r="D81" i="1"/>
  <c r="F80" i="1"/>
  <c r="E80" i="1"/>
  <c r="D80" i="1"/>
  <c r="F79" i="1"/>
  <c r="E79" i="1"/>
  <c r="D79" i="1"/>
  <c r="F78" i="1"/>
  <c r="E78" i="1"/>
  <c r="D78" i="1"/>
  <c r="F77" i="1"/>
  <c r="E77" i="1"/>
  <c r="D77" i="1"/>
  <c r="F76" i="1"/>
  <c r="E76" i="1"/>
  <c r="D76" i="1"/>
  <c r="F75" i="1"/>
  <c r="E75" i="1"/>
  <c r="D75" i="1"/>
  <c r="F74" i="1"/>
  <c r="E74" i="1"/>
  <c r="D74" i="1"/>
  <c r="F73" i="1"/>
  <c r="E73" i="1"/>
  <c r="D73" i="1"/>
  <c r="F72" i="1"/>
  <c r="E72" i="1"/>
  <c r="D72" i="1"/>
  <c r="F71" i="1"/>
  <c r="E71" i="1"/>
  <c r="D71" i="1"/>
  <c r="F70" i="1"/>
  <c r="E70" i="1"/>
  <c r="D70" i="1"/>
  <c r="F69" i="1"/>
  <c r="E69" i="1"/>
  <c r="D69" i="1"/>
  <c r="F68" i="1"/>
  <c r="E68" i="1"/>
  <c r="D68" i="1"/>
  <c r="F67" i="1"/>
  <c r="E67" i="1"/>
  <c r="D67" i="1"/>
  <c r="F66" i="1"/>
  <c r="E66" i="1"/>
  <c r="D66" i="1"/>
  <c r="F65" i="1"/>
  <c r="E65" i="1"/>
  <c r="D65" i="1"/>
  <c r="F64" i="1"/>
  <c r="E64" i="1"/>
  <c r="D64" i="1"/>
  <c r="F63" i="1"/>
  <c r="E63" i="1"/>
  <c r="D63" i="1"/>
  <c r="F62" i="1"/>
  <c r="E62" i="1"/>
  <c r="D62" i="1"/>
  <c r="F61" i="1"/>
  <c r="E61" i="1"/>
  <c r="D61" i="1"/>
  <c r="F60" i="1"/>
  <c r="E60" i="1"/>
  <c r="D60" i="1"/>
  <c r="F59" i="1"/>
  <c r="E59" i="1"/>
  <c r="D59" i="1"/>
  <c r="F58" i="1"/>
  <c r="E58" i="1"/>
  <c r="D58" i="1"/>
  <c r="F57" i="1"/>
  <c r="E57" i="1"/>
  <c r="D57" i="1"/>
  <c r="F56" i="1"/>
  <c r="E56" i="1"/>
  <c r="D56" i="1"/>
  <c r="F55" i="1"/>
  <c r="E55" i="1"/>
  <c r="D55" i="1"/>
  <c r="F54" i="1"/>
  <c r="E54" i="1"/>
  <c r="D54" i="1"/>
  <c r="F53" i="1"/>
  <c r="E53" i="1"/>
  <c r="D53" i="1"/>
  <c r="F52" i="1"/>
  <c r="E52" i="1"/>
  <c r="D52" i="1"/>
  <c r="F51" i="1"/>
  <c r="E51" i="1"/>
  <c r="D51" i="1"/>
  <c r="F50" i="1"/>
  <c r="E50" i="1"/>
  <c r="D50" i="1"/>
  <c r="F49" i="1"/>
  <c r="E49" i="1"/>
  <c r="D49" i="1"/>
  <c r="F48" i="1"/>
  <c r="E48" i="1"/>
  <c r="D48" i="1"/>
  <c r="F47" i="1"/>
  <c r="E47" i="1"/>
  <c r="D47" i="1"/>
  <c r="F46" i="1"/>
  <c r="E46" i="1"/>
  <c r="D46" i="1"/>
  <c r="F45" i="1"/>
  <c r="E45" i="1"/>
  <c r="D45" i="1"/>
  <c r="F44" i="1"/>
  <c r="E44" i="1"/>
  <c r="D44" i="1"/>
  <c r="F43" i="1"/>
  <c r="E43" i="1"/>
  <c r="D43" i="1"/>
  <c r="F42" i="1"/>
  <c r="E42" i="1"/>
  <c r="D42" i="1"/>
  <c r="F41" i="1"/>
  <c r="E41" i="1"/>
  <c r="D41" i="1"/>
  <c r="F40" i="1"/>
  <c r="E40" i="1"/>
  <c r="D40" i="1"/>
  <c r="F39" i="1"/>
  <c r="E39" i="1"/>
  <c r="D39" i="1"/>
  <c r="F38" i="1"/>
  <c r="E38" i="1"/>
  <c r="D38" i="1"/>
  <c r="F37" i="1"/>
  <c r="E37" i="1"/>
  <c r="D37" i="1"/>
  <c r="F36" i="1"/>
  <c r="E36" i="1"/>
  <c r="D36" i="1"/>
  <c r="F35" i="1"/>
  <c r="E35" i="1"/>
  <c r="D35" i="1"/>
  <c r="F34" i="1"/>
  <c r="E34" i="1"/>
  <c r="D34" i="1"/>
  <c r="F33" i="1"/>
  <c r="E33" i="1"/>
  <c r="D33" i="1"/>
  <c r="F82" i="2"/>
  <c r="E82" i="2"/>
  <c r="D82" i="2"/>
  <c r="F81" i="2"/>
  <c r="E81" i="2"/>
  <c r="D81" i="2"/>
  <c r="F80" i="2"/>
  <c r="E80" i="2"/>
  <c r="D80" i="2"/>
  <c r="F79" i="2"/>
  <c r="E79" i="2"/>
  <c r="D79" i="2"/>
  <c r="F78" i="2"/>
  <c r="E78" i="2"/>
  <c r="D78" i="2"/>
  <c r="F77" i="2"/>
  <c r="E77" i="2"/>
  <c r="D77" i="2"/>
  <c r="F76" i="2"/>
  <c r="E76" i="2"/>
  <c r="D76" i="2"/>
  <c r="F75" i="2"/>
  <c r="E75" i="2"/>
  <c r="D75" i="2"/>
  <c r="F74" i="2"/>
  <c r="E74" i="2"/>
  <c r="D74" i="2"/>
  <c r="F73" i="2"/>
  <c r="E73" i="2"/>
  <c r="D73" i="2"/>
  <c r="F72" i="2"/>
  <c r="E72" i="2"/>
  <c r="D72" i="2"/>
  <c r="F71" i="2"/>
  <c r="E71" i="2"/>
  <c r="D71" i="2"/>
  <c r="F70" i="2"/>
  <c r="E70" i="2"/>
  <c r="D70" i="2"/>
  <c r="F69" i="2"/>
  <c r="E69" i="2"/>
  <c r="D69" i="2"/>
  <c r="F68" i="2"/>
  <c r="E68" i="2"/>
  <c r="D68" i="2"/>
  <c r="F67" i="2"/>
  <c r="E67" i="2"/>
  <c r="D67" i="2"/>
  <c r="F66" i="2"/>
  <c r="E66" i="2"/>
  <c r="D66" i="2"/>
  <c r="F65" i="2"/>
  <c r="E65" i="2"/>
  <c r="D65" i="2"/>
  <c r="F64" i="2"/>
  <c r="E64" i="2"/>
  <c r="D64" i="2"/>
  <c r="F63" i="2"/>
  <c r="E63" i="2"/>
  <c r="D63" i="2"/>
  <c r="F62" i="2"/>
  <c r="E62" i="2"/>
  <c r="D62" i="2"/>
  <c r="F61" i="2"/>
  <c r="E61" i="2"/>
  <c r="D61" i="2"/>
  <c r="F60" i="2"/>
  <c r="E60" i="2"/>
  <c r="D60" i="2"/>
  <c r="F59" i="2"/>
  <c r="E59" i="2"/>
  <c r="D59" i="2"/>
  <c r="F58" i="2"/>
  <c r="E58" i="2"/>
  <c r="D58" i="2"/>
  <c r="F57" i="2"/>
  <c r="E57" i="2"/>
  <c r="D57" i="2"/>
  <c r="F56" i="2"/>
  <c r="E56" i="2"/>
  <c r="D56" i="2"/>
  <c r="F55" i="2"/>
  <c r="E55" i="2"/>
  <c r="D55" i="2"/>
  <c r="F54" i="2"/>
  <c r="E54" i="2"/>
  <c r="D54" i="2"/>
  <c r="F53" i="2"/>
  <c r="E53" i="2"/>
  <c r="D53" i="2"/>
  <c r="F52" i="2"/>
  <c r="E52" i="2"/>
  <c r="D52" i="2"/>
  <c r="F51" i="2"/>
  <c r="E51" i="2"/>
  <c r="D51" i="2"/>
  <c r="F50" i="2"/>
  <c r="E50" i="2"/>
  <c r="D50" i="2"/>
  <c r="F49" i="2"/>
  <c r="E49" i="2"/>
  <c r="D49" i="2"/>
  <c r="F48" i="2"/>
  <c r="E48" i="2"/>
  <c r="D48" i="2"/>
  <c r="F47" i="2"/>
  <c r="E47" i="2"/>
  <c r="D47" i="2"/>
  <c r="F46" i="2"/>
  <c r="E46" i="2"/>
  <c r="D46" i="2"/>
  <c r="F45" i="2"/>
  <c r="E45" i="2"/>
  <c r="D45" i="2"/>
  <c r="F44" i="2"/>
  <c r="E44" i="2"/>
  <c r="D44" i="2"/>
  <c r="F43" i="2"/>
  <c r="E43" i="2"/>
  <c r="D43" i="2"/>
  <c r="F42" i="2"/>
  <c r="E42" i="2"/>
  <c r="D42" i="2"/>
  <c r="F41" i="2"/>
  <c r="E41" i="2"/>
  <c r="D41" i="2"/>
  <c r="F40" i="2"/>
  <c r="E40" i="2"/>
  <c r="D40" i="2"/>
  <c r="F39" i="2"/>
  <c r="E39" i="2"/>
  <c r="D39" i="2"/>
  <c r="F38" i="2"/>
  <c r="E38" i="2"/>
  <c r="D38" i="2"/>
  <c r="F37" i="2"/>
  <c r="E37" i="2"/>
  <c r="D37" i="2"/>
  <c r="F36" i="2"/>
  <c r="E36" i="2"/>
  <c r="D36" i="2"/>
  <c r="F35" i="2"/>
  <c r="E35" i="2"/>
  <c r="D35" i="2"/>
  <c r="F34" i="2"/>
  <c r="E34" i="2"/>
  <c r="D34" i="2"/>
  <c r="F33" i="2"/>
  <c r="E33" i="2"/>
  <c r="D33" i="2"/>
  <c r="D5" i="2"/>
  <c r="E5" i="2"/>
  <c r="F5" i="2"/>
  <c r="D6" i="2"/>
  <c r="E6" i="2"/>
  <c r="F6" i="2"/>
  <c r="D7" i="2"/>
  <c r="E7" i="2"/>
  <c r="F7" i="2"/>
  <c r="D8" i="2"/>
  <c r="E8" i="2"/>
  <c r="F8" i="2"/>
  <c r="D9" i="2"/>
  <c r="E9" i="2"/>
  <c r="F9" i="2"/>
  <c r="D10" i="2"/>
  <c r="E10" i="2"/>
  <c r="F10" i="2"/>
  <c r="D11" i="2"/>
  <c r="E11" i="2"/>
  <c r="F11" i="2"/>
  <c r="D12" i="2"/>
  <c r="E12" i="2"/>
  <c r="F12" i="2"/>
  <c r="D13" i="2"/>
  <c r="E13" i="2"/>
  <c r="F13" i="2"/>
  <c r="D14" i="2"/>
  <c r="E14" i="2"/>
  <c r="F14" i="2"/>
  <c r="D15" i="2"/>
  <c r="E15" i="2"/>
  <c r="F15" i="2"/>
  <c r="D16" i="2"/>
  <c r="E16" i="2"/>
  <c r="F16" i="2"/>
  <c r="D17" i="2"/>
  <c r="E17" i="2"/>
  <c r="F17" i="2"/>
  <c r="D18" i="2"/>
  <c r="E18" i="2"/>
  <c r="F18" i="2"/>
  <c r="D19" i="2"/>
  <c r="E19" i="2"/>
  <c r="F19" i="2"/>
  <c r="D20" i="2"/>
  <c r="E20" i="2"/>
  <c r="F20" i="2"/>
  <c r="D21" i="2"/>
  <c r="E21" i="2"/>
  <c r="F21" i="2"/>
  <c r="D22" i="2"/>
  <c r="E22" i="2"/>
  <c r="F22" i="2"/>
  <c r="D23" i="2"/>
  <c r="E23" i="2"/>
  <c r="F23" i="2"/>
  <c r="D24" i="2"/>
  <c r="E24" i="2"/>
  <c r="F24" i="2"/>
  <c r="D25" i="2"/>
  <c r="E25" i="2"/>
  <c r="F25" i="2"/>
  <c r="D26" i="2"/>
  <c r="E26" i="2"/>
  <c r="F26" i="2"/>
  <c r="D27" i="2"/>
  <c r="E27" i="2"/>
  <c r="F27" i="2"/>
  <c r="D28" i="2"/>
  <c r="E28" i="2"/>
  <c r="F28" i="2"/>
  <c r="D29" i="2"/>
  <c r="E29" i="2"/>
  <c r="F29" i="2"/>
  <c r="D30" i="2"/>
  <c r="E30" i="2"/>
  <c r="F30" i="2"/>
  <c r="D31" i="2"/>
  <c r="E31" i="2"/>
  <c r="F31" i="2"/>
  <c r="D32" i="2"/>
  <c r="E32" i="2"/>
  <c r="F32" i="2"/>
  <c r="F32" i="1" l="1"/>
  <c r="E32" i="1"/>
  <c r="D32" i="1"/>
  <c r="F31" i="1"/>
  <c r="E31" i="1"/>
  <c r="D31" i="1"/>
  <c r="F30" i="1"/>
  <c r="E30" i="1"/>
  <c r="D30" i="1"/>
  <c r="F29" i="1"/>
  <c r="E29" i="1"/>
  <c r="D29" i="1"/>
  <c r="F28" i="1"/>
  <c r="E28" i="1"/>
  <c r="D28" i="1"/>
  <c r="F27" i="1"/>
  <c r="E27" i="1"/>
  <c r="D27" i="1"/>
  <c r="F26" i="1"/>
  <c r="E26" i="1"/>
  <c r="D26" i="1"/>
  <c r="F25" i="1"/>
  <c r="E25" i="1"/>
  <c r="D25" i="1"/>
  <c r="F24" i="1"/>
  <c r="E24" i="1"/>
  <c r="D24" i="1"/>
  <c r="F23" i="1"/>
  <c r="E23" i="1"/>
  <c r="D23" i="1"/>
  <c r="F22" i="1"/>
  <c r="E22" i="1"/>
  <c r="D22" i="1"/>
  <c r="F21" i="1"/>
  <c r="E21" i="1"/>
  <c r="D21" i="1"/>
  <c r="F20" i="1"/>
  <c r="E20" i="1"/>
  <c r="D20" i="1"/>
  <c r="F19" i="1"/>
  <c r="E19" i="1"/>
  <c r="D19" i="1"/>
  <c r="F18" i="1"/>
  <c r="E18" i="1"/>
  <c r="D18" i="1"/>
  <c r="F17" i="1"/>
  <c r="E17" i="1"/>
  <c r="D17" i="1"/>
  <c r="F16" i="1"/>
  <c r="E16" i="1"/>
  <c r="D16" i="1"/>
  <c r="F15" i="1"/>
  <c r="E15" i="1"/>
  <c r="D15" i="1"/>
  <c r="F14" i="1"/>
  <c r="E14" i="1"/>
  <c r="D14" i="1"/>
  <c r="F13" i="1"/>
  <c r="E13" i="1"/>
  <c r="D13" i="1"/>
  <c r="F12" i="1"/>
  <c r="E12" i="1"/>
  <c r="D12" i="1"/>
  <c r="F11" i="1"/>
  <c r="E11" i="1"/>
  <c r="D11" i="1"/>
  <c r="F10" i="1"/>
  <c r="E10" i="1"/>
  <c r="D10" i="1"/>
  <c r="F9" i="1"/>
  <c r="E9" i="1"/>
  <c r="D9" i="1"/>
  <c r="F8" i="1"/>
  <c r="E8" i="1"/>
  <c r="D8" i="1"/>
  <c r="F7" i="1"/>
  <c r="E7" i="1"/>
  <c r="D7" i="1"/>
  <c r="F6" i="1"/>
  <c r="E6" i="1"/>
  <c r="D6" i="1"/>
  <c r="F5" i="1"/>
  <c r="E5" i="1"/>
  <c r="D5" i="1"/>
  <c r="E84" i="1" l="1"/>
  <c r="C87" i="1" s="1"/>
  <c r="F84" i="1"/>
  <c r="C88" i="1" s="1"/>
  <c r="D84" i="1"/>
  <c r="C86" i="1" s="1"/>
</calcChain>
</file>

<file path=xl/sharedStrings.xml><?xml version="1.0" encoding="utf-8"?>
<sst xmlns="http://schemas.openxmlformats.org/spreadsheetml/2006/main" count="439" uniqueCount="124">
  <si>
    <t>Name of Instructor:</t>
  </si>
  <si>
    <t>Year this record is for:</t>
  </si>
  <si>
    <t>Action Level</t>
  </si>
  <si>
    <t>Investigation Level</t>
  </si>
  <si>
    <t>Legal Maximum</t>
  </si>
  <si>
    <t>Only Edit GREEN Boxes</t>
  </si>
  <si>
    <r>
      <t>Cave / Mine</t>
    </r>
    <r>
      <rPr>
        <sz val="11"/>
        <color theme="1"/>
        <rFont val="Calibri"/>
        <family val="2"/>
        <scheme val="minor"/>
      </rPr>
      <t xml:space="preserve"> (some sites have 2 options)</t>
    </r>
  </si>
  <si>
    <t>Select the trips you have used, or will use this year. Use the drop down menu to change selection:</t>
  </si>
  <si>
    <t>Max hours per year to reach 3mSv</t>
  </si>
  <si>
    <t>Max hours per year to reach 4.5mSv</t>
  </si>
  <si>
    <t>Max hours per year to reach 6mSv</t>
  </si>
  <si>
    <t>Hours that you have worked in this site this year:</t>
  </si>
  <si>
    <r>
      <t>Justification for use of a site - This is required under RU2020 and ACoP guidance</t>
    </r>
    <r>
      <rPr>
        <sz val="11"/>
        <color theme="1"/>
        <rFont val="Calibri"/>
        <family val="2"/>
        <scheme val="minor"/>
      </rPr>
      <t xml:space="preserve"> (see instruction 2 below)</t>
    </r>
  </si>
  <si>
    <t>Ashford Black Marble Mine</t>
  </si>
  <si>
    <t>Not used this year</t>
  </si>
  <si>
    <t>Carlswark Cavern - All</t>
  </si>
  <si>
    <t>Mouldridge Mine</t>
  </si>
  <si>
    <t>Peak Cavern</t>
  </si>
  <si>
    <t>P8 (Jackpot) - All</t>
  </si>
  <si>
    <t>Suicide Cave</t>
  </si>
  <si>
    <t>Total Logged Hours</t>
  </si>
  <si>
    <t>Total hours remaining until 3mSv Action Level:</t>
  </si>
  <si>
    <t>Action Level - The threshold of annual dose that triggers a review of your work locations and frequency. Action must be taken to reduce your exposure for the remainder of the year so that you can keep annual exposure below 4.5mSv. You should ideally stop caving work in high radon venues, or at the very least reduce hours in those venues as far as possible.</t>
  </si>
  <si>
    <t>Total hours remaining until 4.5mSv Investigation Level:</t>
  </si>
  <si>
    <t>Investigation Level - The threshold of annual dose that triggers action to potentially stop all caving work for the remainder of the year or move to a more detailed recording system like the UREE. The Investigation Level is set at 4.5mSv to ensure that action is taken to prevent you reaching 6mSv, which would be illegal for you and your employer. Cease caving work, or at the very least only use the venues with negligible radon.</t>
  </si>
  <si>
    <t>Total hours remaining until 6mSv legal maximum reached:</t>
  </si>
  <si>
    <t>Legal Maximum Level - YOU WILL BE BREAKING THE LAW IF YOU REACH ZERO. The legal limit for workers is 6mSv. Exposures beyond 6mSv would require the individual becoming a "classified worker", the cost of which is not viable for outdoor instructors. Slow down your caving work when you reach Action Level (3mSv). Stop or strictly control your caving work from the Investigation Level (4.5mSv). Do not reach 6mSv!</t>
  </si>
  <si>
    <t>Instructions for use of this spreadsheet</t>
  </si>
  <si>
    <t>1. Identify all of the sites in the table above that you expect to work in during the year ahead. In the rows corresponding to the sites or trips you will do, use the drop-down menu to change the text from "Not used this year" to "Used this year". When you do this, the hours to reach Action, Investigation and Legal Max levels will automatically appear in the next three columns. At the bottom of the columns, the figure shown is the number of hours of work you have available until you reach each of the three thresholds.</t>
  </si>
  <si>
    <t xml:space="preserve">2. To have a trip or venue included in your annual list, you need to justify its inclusion. This may be for training, a wet weather venue, a low radon venue etc.... but there must be some justification given for the use of each venue, especially any with high radon concentrations. You should favour using lower radon level venues if two venues have the same justification.  That means you can’t use the same argument(s) to cover two or more venues.  </t>
  </si>
  <si>
    <t>3. As the year progresses, input the number of working hours you have done in each site. Add these to the previous hours so that you have a running total of hours worked in that site for the year. Note that the spreadsheet will not allow you to enter anything in this column unless the site status is set to "Used this year". Your total hours worked is tallied at the base of this column.</t>
  </si>
  <si>
    <t xml:space="preserve">4. The spreadsheet will automatically show the number of hours you have remaining until you reach the Action, Investigation and Legal Max levels. Your goal is to stay below the Action Level. You can work to the Investigation Level. You should not be reaching the Maximum Legal Level. Take care to monitor your caving work hours and update the spreadsheet regularly. Look at your work ahead and you can assess if you have enough hours remaining to allow you to do more cave work. </t>
  </si>
  <si>
    <t>5. If you decide to add a new site to the list of "Used this year" part way through the year, then you should check what impact that has on your available hours before doing the work in there. For instance, if you have only been using Carlswark and Giants Hole in a year, then you will have a maximum of 101 work hours available for that year. If you then agree to do a Bagshawe trip, then your available hours drop down to only 73. If you have already done more work than the new lower hours figure, then doing that work in Bagshawe will take you over your legal limit for the year!</t>
  </si>
  <si>
    <t xml:space="preserve">6. An employer of freelance instructors will need to see proof that if they send them caving, they won’t exceed their legal hours for that year. To do this, you can do one of 2 things. 1. Take a screenshot of the spreadsheet to send them. 2. Save the spreadheet as a PDF and send that to them. Go to "Save a copy" and select PDF. Only the tables at the top will save to a single A3 sheet. Both methods will have a time and date stamp in the file metadata. </t>
  </si>
  <si>
    <r>
      <rPr>
        <b/>
        <sz val="11"/>
        <color theme="1"/>
        <rFont val="Calibri"/>
        <family val="2"/>
        <scheme val="minor"/>
      </rPr>
      <t>NOTE</t>
    </r>
    <r>
      <rPr>
        <sz val="11"/>
        <color theme="1"/>
        <rFont val="Calibri"/>
        <family val="2"/>
        <scheme val="minor"/>
      </rPr>
      <t xml:space="preserve"> - You will notice the Action Level and Investigation Level hours vary hugely for different venues. These are calculated using the average measured radon concentration from that venue and give you the number of hours you can spend in a venue until you exceed that level. Clearly you need fewer hours in a high radon venue to exceed your annual allowed levels than you might in a low radon venue. So your choice of venues to work in is important if you want to maximise the number of hours of work you can do each year. The SES system is designed for those instructors who work in a small number of low radon venues or infrequently in a range of venues. If the SES system described seems too restrictive for your work pattern, that is because it is designed to be a simple system with a large amount of safety factor built in. Those working in more varied radon venues or at a higher and more erratic frequency, should use a personal radon exposure estimator system like the UREE to record their ongoing exposure through the year. The SES is conservative to be a simple and efficient tool, but it might not be the best tool for everyone.</t>
    </r>
  </si>
  <si>
    <r>
      <t xml:space="preserve">Use of the SES spreadsheet as a predictive tool for the year ahead. </t>
    </r>
    <r>
      <rPr>
        <sz val="11"/>
        <color theme="1"/>
        <rFont val="Calibri"/>
        <family val="2"/>
        <scheme val="minor"/>
      </rPr>
      <t>Once you have your chosen list of venues expected to be used in the next year, and hence your hour allowance calculation for the Action Level and Investigation Level, you can make an exposure prediction for your year ahead. Using a previous year's logbooks or your pattern of expected work for the next year, estimate the number of trips you will complete in all the sites on your list. [For example, an instructor at an outdoor centre working 48 weeks a year, visiting 1 site for 1.5 hours each week, would enter 72 predicted hours in the box for that site. They also average one 2 hour trip a month into another venue, so would enter 24 predicted hours in that venue. This gives them a total of 96 predicted hours.] If the value of your predicted hours is under that of your Action Level, then no further action would need to be taken by instructor or employer for the year, so long as actual work done reflected the predicted work pattern. If the predicted hours exceed the Action Level, then the instructor and employer would need to change something in the anticipated work pattern - i.e. reduce trip length slightly, reduce frequency or adjust venues visited to keep predicted hours under the Action Level. If the predicted hours exceed the Investigation Level, then the instructor and employer would need to make a significant alteration to the anticipated work pattern. You would need to move work from higher radon venues to lower radon venues and/or reduce the number and length of trips you do over the year. Once you have done this, the predicted hours should then be under the Action Level threshold. If taking this approach is not viable, or work in high radon venues (even if infrequent) cannot be eliminated, then the use of a personal radon exposure estimator system like the UREE will be needed to monitor exposure through the year. The SES is highly conservative and simplified, and this approach will only work for those with simple and predictable work patterns. Note that this predictive approach is the method suggested in Radon Underground 2020.</t>
    </r>
  </si>
  <si>
    <t>DON’T EDIT THIS PAGE!</t>
  </si>
  <si>
    <t>Cave / Mine</t>
  </si>
  <si>
    <t>Highest Annual Average Recorded Radon Concentration in that venue (Bqm-3)</t>
  </si>
  <si>
    <t>Aberllyn Lead Mine</t>
  </si>
  <si>
    <t>N Wales</t>
  </si>
  <si>
    <t>Agen Alwedd</t>
  </si>
  <si>
    <t>S Wales</t>
  </si>
  <si>
    <t>Derbyshire</t>
  </si>
  <si>
    <t>Bagshawe Cavern</t>
  </si>
  <si>
    <t>Birkwith Cave</t>
  </si>
  <si>
    <t>Northern</t>
  </si>
  <si>
    <t>Bridge Cave</t>
  </si>
  <si>
    <t>Bull Pot Kingsdale</t>
  </si>
  <si>
    <t>Bull Pot of the Witches</t>
  </si>
  <si>
    <t>Calf Holes</t>
  </si>
  <si>
    <t>Cathederal Quarry</t>
  </si>
  <si>
    <t>Crackpot Cave</t>
  </si>
  <si>
    <t>Craig y Ffynnon</t>
  </si>
  <si>
    <t>Craig y Nos Quarry Cave</t>
  </si>
  <si>
    <t>Cwm Pwll y Rhyd</t>
  </si>
  <si>
    <t>Cwmorthin</t>
  </si>
  <si>
    <t>Cwmorthin Floor 4</t>
  </si>
  <si>
    <t>Dow Cave</t>
  </si>
  <si>
    <t>Fish Caves</t>
  </si>
  <si>
    <t xml:space="preserve">Gaewern </t>
  </si>
  <si>
    <t>Goatchurch</t>
  </si>
  <si>
    <t>Southern</t>
  </si>
  <si>
    <t>Goldscope Mine</t>
  </si>
  <si>
    <t>Great Douk</t>
  </si>
  <si>
    <t>Greenbridge Cave</t>
  </si>
  <si>
    <t>Heron Pot</t>
  </si>
  <si>
    <t>Ibbeth Peril</t>
  </si>
  <si>
    <t>Jingling Pot</t>
  </si>
  <si>
    <t>Little Neath River Cave</t>
  </si>
  <si>
    <t>Llygad Llwchwr</t>
  </si>
  <si>
    <t>Ogof Fechan</t>
  </si>
  <si>
    <t>Ogof Llanymynech</t>
  </si>
  <si>
    <t xml:space="preserve">Ogof Nadolig </t>
  </si>
  <si>
    <t>Ogof Pasg</t>
  </si>
  <si>
    <t>Ogof Pasg / Foel Fawr</t>
  </si>
  <si>
    <t>Ogof Pen Eryr</t>
  </si>
  <si>
    <t>Ogof y Ci</t>
  </si>
  <si>
    <t>Old Ing Cave</t>
  </si>
  <si>
    <t>Pant Mawr</t>
  </si>
  <si>
    <t>Parc Lead Mine</t>
  </si>
  <si>
    <t>Penarth Quarry</t>
  </si>
  <si>
    <t>Poachers Cave</t>
  </si>
  <si>
    <t>Pridhamsleigh</t>
  </si>
  <si>
    <t>Pwll Dwfn</t>
  </si>
  <si>
    <t>Rampgill Mine</t>
  </si>
  <si>
    <t>Rhiwbach</t>
  </si>
  <si>
    <t>Rod's Pot</t>
  </si>
  <si>
    <t>Seathwaite Mine</t>
  </si>
  <si>
    <t>Sell Gill Holes</t>
  </si>
  <si>
    <t>Smallcleugh Lead Mine</t>
  </si>
  <si>
    <t>Sunset Hole</t>
  </si>
  <si>
    <t>Swildons</t>
  </si>
  <si>
    <t>Symonds Yat</t>
  </si>
  <si>
    <t>Talagoch</t>
  </si>
  <si>
    <t>Thistle Cave</t>
  </si>
  <si>
    <t>Town Drain Cave</t>
  </si>
  <si>
    <t>Tynebottom Lead Mine</t>
  </si>
  <si>
    <t>Valley Entrance</t>
  </si>
  <si>
    <t>White Lady</t>
  </si>
  <si>
    <t>Wills Hole</t>
  </si>
  <si>
    <t>Wrysgan</t>
  </si>
  <si>
    <t>Yordas Cave</t>
  </si>
  <si>
    <t>Region</t>
  </si>
  <si>
    <t>Bwlch y Plwm - All</t>
  </si>
  <si>
    <t>Bwlch y Plwm - Not beyond low adit 4</t>
  </si>
  <si>
    <t>Eglwys Faen - Excluding Pot Hole &amp; Upper Series</t>
  </si>
  <si>
    <t>Carlswark Cavern - Between Gin and Eyam Dale Shaft</t>
  </si>
  <si>
    <t>Eglwys Faen - All</t>
  </si>
  <si>
    <t>Giant's Hole - All</t>
  </si>
  <si>
    <t>Giant's Hole - To top of Garlands Pot</t>
  </si>
  <si>
    <t>Ogof Clogwyn - All</t>
  </si>
  <si>
    <t>Ogof Clogwyn - Excluding Upper Series &amp; Mud Sump</t>
  </si>
  <si>
    <t>P8 (Jackpot) - Entrance Series (to head of 1st pitch)</t>
  </si>
  <si>
    <t>Porth Yr Ogof - All</t>
  </si>
  <si>
    <t>Porth Yr Ogof - Excluding Howells Grotto</t>
  </si>
  <si>
    <t>Porth Yr Ogof - Excluding Howells Grotto &amp; Mud Hall</t>
  </si>
  <si>
    <t xml:space="preserve">Cwmorthin Floor 4 North </t>
  </si>
  <si>
    <t>Universal Radon Simple Exposure Scheme (BCA data) DRAFT VERSION 2.0</t>
  </si>
  <si>
    <t xml:space="preserve">The data in this spreadsheet is correct at time of issue. Data and calculations are derived from Radon Underground 2020. As further monitoring takes place, the values may be updated and the spreadsheet reissued. Using this spreadsheet more than 5 years after the year displayed directly below this text is not advised and an up to date version needs to be obtained. </t>
  </si>
  <si>
    <r>
      <t xml:space="preserve">Radon Data </t>
    </r>
    <r>
      <rPr>
        <sz val="11"/>
        <color theme="1"/>
        <rFont val="Calibri"/>
        <family val="2"/>
      </rPr>
      <t>© BCA</t>
    </r>
    <r>
      <rPr>
        <sz val="11"/>
        <color theme="1"/>
        <rFont val="Calibri"/>
        <family val="2"/>
        <scheme val="minor"/>
      </rPr>
      <t xml:space="preserve"> 2022. Spreadsheet developed by Pete Knight and available freely to all users. Every care has been taken to ensure accuracy, but the author can accept no responsibility for errors. You are responsible for your own legal compliance.</t>
    </r>
  </si>
  <si>
    <t>Maximum allowed hours of cave/mine work (in any of your selected venues above) per year  -&gt;</t>
  </si>
  <si>
    <r>
      <rPr>
        <b/>
        <sz val="11"/>
        <color theme="1"/>
        <rFont val="Calibri"/>
        <family val="2"/>
        <scheme val="minor"/>
      </rPr>
      <t>Extract from Radon Underground Section 5.5 "Simple Exposure Scheme" (edited)</t>
    </r>
    <r>
      <rPr>
        <sz val="11"/>
        <color theme="1"/>
        <rFont val="Calibri"/>
        <family val="2"/>
        <scheme val="minor"/>
      </rPr>
      <t xml:space="preserve">
This subsection has been written as a means by which employers or self-employed persons who only use caves or mines with low radon concentrations can adopt a scheme which reduces the demands of compliance with IRR17 to a minimum. It is based on a conservative approach to selecting caves and mines for use whilst at work to minimise exposure to radon. This forms a vital part in working towards satisfying regulation 8 of the IRR17 by forming part of the radon risk assessment.
The employers of professional persons must produce a list of all of the caves and mines they intend their employees to work in. Self-employed persons must likewise produce a list of all of the caves and mines, together with the trips they intend to be taken. This list must cover not only those caves and mines that they intend to work in but also those they intend to undertake under contract to another employer. (If the employer or self-employed person takes on additional work during the year then the list must be updated.)
[....] The employer or self-employed person must then confirm that all of the proposed trips in all of the caves and mines are included in the table and identify the trip with the highest annual mean radon concentration. If a proposed trip has no radon data, then the site should not be used until environmental sampling has taken place as outlined in Annex E with the maximum number of hours calculated as outlined below. Evidence of any independent sampling must be retained by the employer.[....] If the employee’s projected total number of working hours is above the Action Level hours, then the employer or self-employed person will have to reduce the number of hours to be worked underground by either:
1. Avoiding sites of high radon and re-calculate the maximum permissible hours and projected total number of hours worked, or
2. Following the process laid out in the subsequent subsections of this publication to produce a Radon Exposure Estimator, or
3. Appointing a Radiation Protection Adviser competent to advise on radon specific matters for bespoke advice.</t>
    </r>
  </si>
  <si>
    <t>v2.0 Revised 27/11/2022 Pete Knight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</si>
</sst>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20"/>
      <color theme="1"/>
      <name val="Calibri"/>
      <family val="2"/>
      <scheme val="minor"/>
    </font>
    <font>
      <b/>
      <sz val="10"/>
      <color theme="1"/>
      <name val="Calibri"/>
      <family val="2"/>
      <scheme val="minor"/>
    </font>
    <font>
      <b/>
      <sz val="18"/>
      <color theme="1"/>
      <name val="Calibri"/>
      <family val="2"/>
      <scheme val="minor"/>
    </font>
    <font>
      <sz val="8"/>
      <color theme="1"/>
      <name val="Calibri"/>
      <family val="2"/>
      <scheme val="minor"/>
    </font>
    <font>
      <b/>
      <sz val="12"/>
      <color theme="1"/>
      <name val="Calibri"/>
      <family val="2"/>
      <scheme val="minor"/>
    </font>
    <font>
      <sz val="28"/>
      <color rgb="FF00B050"/>
      <name val="Calibri"/>
      <family val="2"/>
      <scheme val="minor"/>
    </font>
    <font>
      <sz val="10"/>
      <color theme="1"/>
      <name val="Calibri"/>
      <family val="2"/>
      <scheme val="minor"/>
    </font>
    <font>
      <sz val="14"/>
      <color theme="1"/>
      <name val="Calibri"/>
      <family val="2"/>
      <scheme val="minor"/>
    </font>
    <font>
      <b/>
      <sz val="16"/>
      <color theme="1"/>
      <name val="Calibri"/>
      <family val="2"/>
      <scheme val="minor"/>
    </font>
    <font>
      <sz val="11"/>
      <color theme="1"/>
      <name val="Calibri"/>
      <family val="2"/>
    </font>
    <font>
      <sz val="36"/>
      <color theme="1"/>
      <name val="Calibri"/>
      <family val="2"/>
      <scheme val="minor"/>
    </font>
    <font>
      <b/>
      <sz val="9"/>
      <color theme="1"/>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39997558519241921"/>
        <bgColor indexed="64"/>
      </patternFill>
    </fill>
    <fill>
      <patternFill patternType="solid">
        <fgColor theme="5"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medium">
        <color theme="1"/>
      </left>
      <right/>
      <top style="medium">
        <color theme="1"/>
      </top>
      <bottom/>
      <diagonal/>
    </border>
    <border>
      <left style="medium">
        <color theme="1"/>
      </left>
      <right style="medium">
        <color theme="1"/>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bottom style="medium">
        <color theme="0" tint="-0.249977111117893"/>
      </bottom>
      <diagonal/>
    </border>
  </borders>
  <cellStyleXfs count="1">
    <xf numFmtId="0" fontId="0" fillId="0" borderId="0"/>
  </cellStyleXfs>
  <cellXfs count="83">
    <xf numFmtId="0" fontId="0" fillId="0" borderId="0" xfId="0"/>
    <xf numFmtId="1" fontId="0" fillId="2" borderId="2" xfId="0" applyNumberFormat="1" applyFill="1" applyBorder="1" applyAlignment="1" applyProtection="1">
      <alignment horizontal="left"/>
      <protection locked="0"/>
    </xf>
    <xf numFmtId="2" fontId="0" fillId="2" borderId="2" xfId="0" applyNumberFormat="1" applyFill="1" applyBorder="1" applyProtection="1">
      <protection locked="0"/>
    </xf>
    <xf numFmtId="0" fontId="0" fillId="2" borderId="2" xfId="0" applyFill="1" applyBorder="1" applyProtection="1">
      <protection locked="0"/>
    </xf>
    <xf numFmtId="2" fontId="0" fillId="2" borderId="24" xfId="0" applyNumberFormat="1" applyFill="1" applyBorder="1" applyProtection="1">
      <protection locked="0"/>
    </xf>
    <xf numFmtId="0" fontId="2" fillId="0" borderId="0" xfId="0" applyFont="1" applyAlignment="1" applyProtection="1">
      <alignment horizontal="center" vertical="center"/>
    </xf>
    <xf numFmtId="0" fontId="0" fillId="0" borderId="0" xfId="0" applyProtection="1"/>
    <xf numFmtId="0" fontId="3" fillId="0" borderId="0" xfId="0" applyFont="1" applyAlignment="1" applyProtection="1">
      <alignment horizontal="left" vertical="top"/>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3" borderId="0" xfId="0" applyFont="1" applyFill="1" applyAlignment="1" applyProtection="1">
      <alignment horizontal="center" vertical="center" wrapText="1"/>
    </xf>
    <xf numFmtId="0" fontId="6" fillId="4" borderId="0" xfId="0" applyFont="1" applyFill="1" applyAlignment="1" applyProtection="1">
      <alignment horizontal="center" vertical="center" wrapText="1"/>
    </xf>
    <xf numFmtId="0" fontId="6" fillId="5" borderId="0" xfId="0" applyFont="1" applyFill="1" applyAlignment="1" applyProtection="1">
      <alignment horizontal="center" vertical="center" wrapText="1"/>
    </xf>
    <xf numFmtId="0" fontId="7" fillId="0" borderId="0" xfId="0" applyFont="1" applyAlignment="1" applyProtection="1">
      <alignment horizontal="center" vertical="center"/>
    </xf>
    <xf numFmtId="0" fontId="1" fillId="0" borderId="0" xfId="0" applyFont="1" applyAlignment="1" applyProtection="1">
      <alignment horizontal="center" vertical="center" wrapText="1"/>
    </xf>
    <xf numFmtId="0" fontId="1" fillId="0" borderId="0" xfId="0" applyFont="1" applyAlignment="1" applyProtection="1">
      <alignment horizontal="center" vertical="center"/>
    </xf>
    <xf numFmtId="0" fontId="1" fillId="3" borderId="0" xfId="0" applyFont="1" applyFill="1" applyAlignment="1" applyProtection="1">
      <alignment horizontal="left" vertical="center" wrapText="1"/>
    </xf>
    <xf numFmtId="0" fontId="1" fillId="4" borderId="0" xfId="0" applyFont="1" applyFill="1" applyAlignment="1" applyProtection="1">
      <alignment horizontal="left" vertical="center" wrapText="1"/>
    </xf>
    <xf numFmtId="0" fontId="1" fillId="5" borderId="0" xfId="0" applyFont="1" applyFill="1" applyAlignment="1" applyProtection="1">
      <alignment horizontal="left" vertical="center" wrapText="1"/>
    </xf>
    <xf numFmtId="0" fontId="0" fillId="0" borderId="2" xfId="0" applyBorder="1" applyProtection="1"/>
    <xf numFmtId="1" fontId="0" fillId="0" borderId="2" xfId="0" applyNumberFormat="1" applyBorder="1" applyProtection="1"/>
    <xf numFmtId="0" fontId="0" fillId="0" borderId="3" xfId="0" applyBorder="1" applyAlignment="1" applyProtection="1">
      <alignment horizontal="center"/>
    </xf>
    <xf numFmtId="1" fontId="8" fillId="3" borderId="0" xfId="0" applyNumberFormat="1" applyFont="1" applyFill="1" applyAlignment="1" applyProtection="1">
      <alignment horizontal="center"/>
    </xf>
    <xf numFmtId="1" fontId="8" fillId="4" borderId="0" xfId="0" applyNumberFormat="1" applyFont="1" applyFill="1" applyAlignment="1" applyProtection="1">
      <alignment horizontal="center"/>
    </xf>
    <xf numFmtId="1" fontId="8" fillId="5" borderId="0" xfId="0" applyNumberFormat="1" applyFont="1" applyFill="1" applyAlignment="1" applyProtection="1">
      <alignment horizontal="center"/>
    </xf>
    <xf numFmtId="0" fontId="8" fillId="0" borderId="25" xfId="0" applyFont="1" applyBorder="1" applyAlignment="1" applyProtection="1">
      <alignment horizontal="center" wrapText="1"/>
    </xf>
    <xf numFmtId="0" fontId="1" fillId="6" borderId="0" xfId="0" applyFont="1" applyFill="1" applyAlignment="1" applyProtection="1">
      <alignment horizontal="right" vertical="center"/>
    </xf>
    <xf numFmtId="1" fontId="9" fillId="3" borderId="0" xfId="0" applyNumberFormat="1" applyFont="1" applyFill="1" applyAlignment="1" applyProtection="1">
      <alignment vertical="center"/>
    </xf>
    <xf numFmtId="1" fontId="9" fillId="4" borderId="0" xfId="0" applyNumberFormat="1" applyFont="1" applyFill="1" applyAlignment="1" applyProtection="1">
      <alignment vertical="center"/>
    </xf>
    <xf numFmtId="1" fontId="9" fillId="5" borderId="0" xfId="0" applyNumberFormat="1" applyFont="1" applyFill="1" applyAlignment="1" applyProtection="1">
      <alignment vertical="center"/>
    </xf>
    <xf numFmtId="2" fontId="9" fillId="0" borderId="26" xfId="0" applyNumberFormat="1" applyFont="1" applyBorder="1" applyAlignment="1" applyProtection="1">
      <alignment horizontal="right" vertical="center"/>
    </xf>
    <xf numFmtId="0" fontId="0" fillId="0" borderId="0" xfId="0" applyAlignment="1" applyProtection="1">
      <alignment vertical="center"/>
    </xf>
    <xf numFmtId="0" fontId="0" fillId="0" borderId="0" xfId="0" applyAlignment="1" applyProtection="1">
      <alignment horizontal="center"/>
    </xf>
    <xf numFmtId="0" fontId="0" fillId="3" borderId="4" xfId="0" applyFill="1" applyBorder="1" applyAlignment="1" applyProtection="1">
      <alignment horizontal="right" vertical="center"/>
    </xf>
    <xf numFmtId="0" fontId="0" fillId="3" borderId="7" xfId="0" applyFill="1" applyBorder="1" applyAlignment="1" applyProtection="1">
      <alignment horizontal="right" vertical="center"/>
    </xf>
    <xf numFmtId="1" fontId="10" fillId="0" borderId="5" xfId="0" applyNumberFormat="1" applyFont="1" applyBorder="1" applyAlignment="1" applyProtection="1">
      <alignment horizontal="center" vertical="center"/>
    </xf>
    <xf numFmtId="1" fontId="8" fillId="0" borderId="6" xfId="0" applyNumberFormat="1" applyFont="1" applyBorder="1" applyAlignment="1" applyProtection="1">
      <alignment horizontal="left" vertical="top" wrapText="1"/>
    </xf>
    <xf numFmtId="1" fontId="8" fillId="0" borderId="7" xfId="0" applyNumberFormat="1" applyFont="1" applyBorder="1" applyAlignment="1" applyProtection="1">
      <alignment horizontal="left" vertical="top" wrapText="1"/>
    </xf>
    <xf numFmtId="0" fontId="0" fillId="4" borderId="8" xfId="0" applyFill="1" applyBorder="1" applyAlignment="1" applyProtection="1">
      <alignment horizontal="right" vertical="center"/>
    </xf>
    <xf numFmtId="0" fontId="0" fillId="4" borderId="9" xfId="0" applyFill="1" applyBorder="1" applyAlignment="1" applyProtection="1">
      <alignment horizontal="right" vertical="center"/>
    </xf>
    <xf numFmtId="0" fontId="8" fillId="0" borderId="0" xfId="0" applyFont="1" applyAlignment="1" applyProtection="1">
      <alignment horizontal="left" vertical="top" wrapText="1"/>
    </xf>
    <xf numFmtId="0" fontId="8" fillId="0" borderId="9" xfId="0" applyFont="1" applyBorder="1" applyAlignment="1" applyProtection="1">
      <alignment horizontal="left" vertical="top" wrapText="1"/>
    </xf>
    <xf numFmtId="1" fontId="10" fillId="0" borderId="0" xfId="0" applyNumberFormat="1" applyFont="1" applyAlignment="1" applyProtection="1">
      <alignment horizontal="left" vertical="center"/>
    </xf>
    <xf numFmtId="0" fontId="0" fillId="5" borderId="10" xfId="0" applyFill="1" applyBorder="1" applyAlignment="1" applyProtection="1">
      <alignment horizontal="right" vertical="center"/>
    </xf>
    <xf numFmtId="0" fontId="0" fillId="5" borderId="12" xfId="0" applyFill="1" applyBorder="1" applyAlignment="1" applyProtection="1">
      <alignment horizontal="right" vertical="center"/>
    </xf>
    <xf numFmtId="1" fontId="8" fillId="0" borderId="11" xfId="0" applyNumberFormat="1" applyFont="1" applyBorder="1" applyAlignment="1" applyProtection="1">
      <alignment horizontal="left" vertical="top" wrapText="1"/>
    </xf>
    <xf numFmtId="1" fontId="8" fillId="0" borderId="12" xfId="0" applyNumberFormat="1" applyFont="1" applyBorder="1" applyAlignment="1" applyProtection="1">
      <alignment horizontal="left" vertical="top" wrapText="1"/>
    </xf>
    <xf numFmtId="0" fontId="0" fillId="0" borderId="0" xfId="0" applyAlignment="1" applyProtection="1">
      <alignment horizontal="center" vertical="center"/>
    </xf>
    <xf numFmtId="0" fontId="1" fillId="6" borderId="4" xfId="0" applyFont="1" applyFill="1" applyBorder="1" applyAlignment="1" applyProtection="1">
      <alignment vertical="top" wrapText="1"/>
    </xf>
    <xf numFmtId="0" fontId="1" fillId="6" borderId="6" xfId="0" applyFont="1" applyFill="1" applyBorder="1" applyAlignment="1" applyProtection="1">
      <alignment vertical="top" wrapText="1"/>
    </xf>
    <xf numFmtId="0" fontId="1" fillId="6" borderId="7" xfId="0" applyFont="1" applyFill="1" applyBorder="1" applyAlignment="1" applyProtection="1">
      <alignment vertical="top" wrapText="1"/>
    </xf>
    <xf numFmtId="0" fontId="0" fillId="0" borderId="8" xfId="0" applyBorder="1" applyAlignment="1" applyProtection="1">
      <alignment horizontal="left" vertical="top" wrapText="1"/>
    </xf>
    <xf numFmtId="0" fontId="0" fillId="0" borderId="0" xfId="0" applyAlignment="1" applyProtection="1">
      <alignment horizontal="left" vertical="top" wrapText="1"/>
    </xf>
    <xf numFmtId="0" fontId="0" fillId="0" borderId="9" xfId="0"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0" xfId="0" applyAlignment="1" applyProtection="1">
      <alignment vertical="top" wrapText="1"/>
    </xf>
    <xf numFmtId="0" fontId="1" fillId="0" borderId="13"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1" fillId="0" borderId="15" xfId="0" applyFont="1" applyBorder="1" applyAlignment="1" applyProtection="1">
      <alignment horizontal="left" vertical="center" wrapText="1"/>
    </xf>
    <xf numFmtId="0" fontId="0" fillId="7" borderId="4" xfId="0" applyFill="1" applyBorder="1" applyAlignment="1" applyProtection="1">
      <alignment horizontal="left" vertical="center" wrapText="1"/>
    </xf>
    <xf numFmtId="0" fontId="0" fillId="7" borderId="6" xfId="0" applyFill="1" applyBorder="1" applyAlignment="1" applyProtection="1">
      <alignment horizontal="left" vertical="center" wrapText="1"/>
    </xf>
    <xf numFmtId="0" fontId="0" fillId="7" borderId="7" xfId="0" applyFill="1" applyBorder="1" applyAlignment="1" applyProtection="1">
      <alignment horizontal="left" vertical="center" wrapText="1"/>
    </xf>
    <xf numFmtId="0" fontId="0" fillId="4" borderId="18" xfId="0" applyFill="1" applyBorder="1" applyAlignment="1" applyProtection="1">
      <alignment horizontal="left" vertical="center" wrapText="1"/>
    </xf>
    <xf numFmtId="0" fontId="0" fillId="4" borderId="19" xfId="0" applyFill="1" applyBorder="1" applyAlignment="1" applyProtection="1">
      <alignment horizontal="left" vertical="center" wrapText="1"/>
    </xf>
    <xf numFmtId="0" fontId="0" fillId="4" borderId="20" xfId="0" applyFill="1" applyBorder="1" applyAlignment="1" applyProtection="1">
      <alignment horizontal="left" vertical="center" wrapText="1"/>
    </xf>
    <xf numFmtId="0" fontId="0" fillId="4" borderId="21" xfId="0" applyFill="1" applyBorder="1" applyAlignment="1" applyProtection="1">
      <alignment horizontal="left" wrapText="1"/>
    </xf>
    <xf numFmtId="0" fontId="0" fillId="4" borderId="22" xfId="0" applyFill="1" applyBorder="1" applyAlignment="1" applyProtection="1">
      <alignment horizontal="left" wrapText="1"/>
    </xf>
    <xf numFmtId="0" fontId="0" fillId="4" borderId="23" xfId="0" applyFill="1" applyBorder="1" applyAlignment="1" applyProtection="1">
      <alignment horizontal="left" wrapText="1"/>
    </xf>
    <xf numFmtId="0" fontId="0" fillId="0" borderId="0" xfId="0" applyAlignment="1" applyProtection="1">
      <alignment horizontal="left"/>
    </xf>
    <xf numFmtId="0" fontId="12" fillId="0" borderId="0" xfId="0" applyFont="1" applyAlignment="1" applyProtection="1">
      <alignment horizontal="center" vertical="center" wrapText="1"/>
    </xf>
    <xf numFmtId="0" fontId="6" fillId="8" borderId="0" xfId="0" applyFont="1" applyFill="1" applyAlignment="1" applyProtection="1">
      <alignment horizontal="center" vertical="center" wrapText="1"/>
    </xf>
    <xf numFmtId="0" fontId="6" fillId="9" borderId="0" xfId="0" applyFont="1" applyFill="1" applyAlignment="1" applyProtection="1">
      <alignment horizontal="center" vertical="center" wrapText="1"/>
    </xf>
    <xf numFmtId="0" fontId="1" fillId="0" borderId="0" xfId="0" applyFont="1" applyAlignment="1" applyProtection="1">
      <alignment vertical="center"/>
    </xf>
    <xf numFmtId="0" fontId="13" fillId="0" borderId="0" xfId="0" applyFont="1" applyAlignment="1" applyProtection="1">
      <alignment horizontal="left" vertical="center" wrapText="1"/>
    </xf>
    <xf numFmtId="0" fontId="1" fillId="8" borderId="0" xfId="0" applyFont="1" applyFill="1" applyAlignment="1" applyProtection="1">
      <alignment horizontal="left" vertical="center" wrapText="1"/>
    </xf>
    <xf numFmtId="0" fontId="1" fillId="9" borderId="0" xfId="0" applyFont="1" applyFill="1" applyAlignment="1" applyProtection="1">
      <alignment horizontal="left" vertical="center" wrapText="1"/>
    </xf>
    <xf numFmtId="0" fontId="0" fillId="0" borderId="2" xfId="0" applyBorder="1" applyAlignment="1" applyProtection="1">
      <alignment horizontal="left"/>
    </xf>
    <xf numFmtId="1" fontId="0" fillId="0" borderId="2" xfId="0" applyNumberFormat="1" applyBorder="1" applyAlignment="1" applyProtection="1">
      <alignment horizontal="left"/>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B57E3-1F6B-4C43-A4B4-92E083B57237}">
  <sheetPr>
    <pageSetUpPr fitToPage="1"/>
  </sheetPr>
  <dimension ref="A1:O102"/>
  <sheetViews>
    <sheetView showGridLines="0" tabSelected="1" zoomScale="120" zoomScaleNormal="120" zoomScaleSheetLayoutView="100" workbookViewId="0">
      <selection activeCell="A3" sqref="A3:B3"/>
    </sheetView>
  </sheetViews>
  <sheetFormatPr defaultRowHeight="15" x14ac:dyDescent="0.25"/>
  <cols>
    <col min="1" max="1" width="47.42578125" style="6" customWidth="1"/>
    <col min="2" max="2" width="11.42578125" style="6" customWidth="1"/>
    <col min="3" max="3" width="30.7109375" style="70" customWidth="1"/>
    <col min="4" max="6" width="15.7109375" style="70" customWidth="1"/>
    <col min="7" max="7" width="16.28515625" style="70" customWidth="1"/>
    <col min="8" max="8" width="55.7109375" style="70" customWidth="1"/>
    <col min="9" max="9" width="9" style="6" customWidth="1"/>
    <col min="10" max="16384" width="9.140625" style="6"/>
  </cols>
  <sheetData>
    <row r="1" spans="1:8" ht="28.5" customHeight="1" x14ac:dyDescent="0.25">
      <c r="A1" s="5" t="s">
        <v>118</v>
      </c>
      <c r="B1" s="5"/>
      <c r="C1" s="5"/>
      <c r="D1" s="5"/>
      <c r="E1" s="5"/>
      <c r="F1" s="5"/>
      <c r="G1" s="5"/>
      <c r="H1" s="5"/>
    </row>
    <row r="2" spans="1:8" ht="12" customHeight="1" x14ac:dyDescent="0.25">
      <c r="A2" s="7" t="s">
        <v>0</v>
      </c>
      <c r="B2" s="7"/>
      <c r="C2" s="7" t="s">
        <v>1</v>
      </c>
      <c r="D2" s="8"/>
      <c r="E2" s="8"/>
      <c r="F2" s="8"/>
      <c r="G2" s="8"/>
      <c r="H2" s="9" t="s">
        <v>123</v>
      </c>
    </row>
    <row r="3" spans="1:8" ht="42" customHeight="1" x14ac:dyDescent="0.25">
      <c r="A3" s="80"/>
      <c r="B3" s="81"/>
      <c r="C3" s="82"/>
      <c r="D3" s="10" t="s">
        <v>2</v>
      </c>
      <c r="E3" s="11" t="s">
        <v>3</v>
      </c>
      <c r="F3" s="12" t="s">
        <v>4</v>
      </c>
      <c r="G3" s="13" t="s">
        <v>5</v>
      </c>
      <c r="H3" s="13"/>
    </row>
    <row r="4" spans="1:8" ht="56.25" customHeight="1" x14ac:dyDescent="0.25">
      <c r="A4" s="14" t="s">
        <v>6</v>
      </c>
      <c r="B4" s="15" t="s">
        <v>103</v>
      </c>
      <c r="C4" s="14" t="s">
        <v>7</v>
      </c>
      <c r="D4" s="16" t="s">
        <v>8</v>
      </c>
      <c r="E4" s="17" t="s">
        <v>9</v>
      </c>
      <c r="F4" s="18" t="s">
        <v>10</v>
      </c>
      <c r="G4" s="14" t="s">
        <v>11</v>
      </c>
      <c r="H4" s="14" t="s">
        <v>12</v>
      </c>
    </row>
    <row r="5" spans="1:8" x14ac:dyDescent="0.25">
      <c r="A5" s="19" t="s">
        <v>39</v>
      </c>
      <c r="B5" s="19" t="s">
        <v>40</v>
      </c>
      <c r="C5" s="1" t="s">
        <v>14</v>
      </c>
      <c r="D5" s="20" t="str">
        <f>IF(C5="Used this year", 750000/'Behind the scenes stuff'!C5, "Not used")</f>
        <v>Not used</v>
      </c>
      <c r="E5" s="20" t="str">
        <f>IF(C5="Used this year", 1125000/'Behind the scenes stuff'!C5, "Not used")</f>
        <v>Not used</v>
      </c>
      <c r="F5" s="20" t="str">
        <f>IF(C5="Used this year", 1500000/'Behind the scenes stuff'!C5, "Not used")</f>
        <v>Not used</v>
      </c>
      <c r="G5" s="2"/>
      <c r="H5" s="3"/>
    </row>
    <row r="6" spans="1:8" x14ac:dyDescent="0.25">
      <c r="A6" s="19" t="s">
        <v>41</v>
      </c>
      <c r="B6" s="19" t="s">
        <v>42</v>
      </c>
      <c r="C6" s="1" t="s">
        <v>14</v>
      </c>
      <c r="D6" s="20" t="str">
        <f>IF(C6="Used this year", 750000/'Behind the scenes stuff'!C6, "Not used")</f>
        <v>Not used</v>
      </c>
      <c r="E6" s="20" t="str">
        <f>IF(C6="Used this year", 1125000/'Behind the scenes stuff'!C6, "Not used")</f>
        <v>Not used</v>
      </c>
      <c r="F6" s="20" t="str">
        <f>IF(C6="Used this year", 1500000/'Behind the scenes stuff'!C6, "Not used")</f>
        <v>Not used</v>
      </c>
      <c r="G6" s="2"/>
      <c r="H6" s="3"/>
    </row>
    <row r="7" spans="1:8" x14ac:dyDescent="0.25">
      <c r="A7" s="19" t="s">
        <v>13</v>
      </c>
      <c r="B7" s="19" t="s">
        <v>43</v>
      </c>
      <c r="C7" s="1" t="s">
        <v>14</v>
      </c>
      <c r="D7" s="20" t="str">
        <f>IF(C7="Used this year", 750000/'Behind the scenes stuff'!C7, "Not used")</f>
        <v>Not used</v>
      </c>
      <c r="E7" s="20" t="str">
        <f>IF(C7="Used this year", 1125000/'Behind the scenes stuff'!C7, "Not used")</f>
        <v>Not used</v>
      </c>
      <c r="F7" s="20" t="str">
        <f>IF(C7="Used this year", 1500000/'Behind the scenes stuff'!C7, "Not used")</f>
        <v>Not used</v>
      </c>
      <c r="G7" s="2"/>
      <c r="H7" s="3"/>
    </row>
    <row r="8" spans="1:8" x14ac:dyDescent="0.25">
      <c r="A8" s="19" t="s">
        <v>44</v>
      </c>
      <c r="B8" s="19" t="s">
        <v>43</v>
      </c>
      <c r="C8" s="1" t="s">
        <v>14</v>
      </c>
      <c r="D8" s="20" t="str">
        <f>IF(C8="Used this year", 750000/'Behind the scenes stuff'!C8, "Not used")</f>
        <v>Not used</v>
      </c>
      <c r="E8" s="20" t="str">
        <f>IF(C8="Used this year", 1125000/'Behind the scenes stuff'!C8, "Not used")</f>
        <v>Not used</v>
      </c>
      <c r="F8" s="20" t="str">
        <f>IF(C8="Used this year", 1500000/'Behind the scenes stuff'!C8, "Not used")</f>
        <v>Not used</v>
      </c>
      <c r="G8" s="2"/>
      <c r="H8" s="3"/>
    </row>
    <row r="9" spans="1:8" x14ac:dyDescent="0.25">
      <c r="A9" s="19" t="s">
        <v>45</v>
      </c>
      <c r="B9" s="19" t="s">
        <v>46</v>
      </c>
      <c r="C9" s="1" t="s">
        <v>14</v>
      </c>
      <c r="D9" s="20" t="str">
        <f>IF(C9="Used this year", 750000/'Behind the scenes stuff'!C9, "Not used")</f>
        <v>Not used</v>
      </c>
      <c r="E9" s="20" t="str">
        <f>IF(C9="Used this year", 1125000/'Behind the scenes stuff'!C9, "Not used")</f>
        <v>Not used</v>
      </c>
      <c r="F9" s="20" t="str">
        <f>IF(C9="Used this year", 1500000/'Behind the scenes stuff'!C9, "Not used")</f>
        <v>Not used</v>
      </c>
      <c r="G9" s="2"/>
      <c r="H9" s="3"/>
    </row>
    <row r="10" spans="1:8" x14ac:dyDescent="0.25">
      <c r="A10" s="19" t="s">
        <v>47</v>
      </c>
      <c r="B10" s="19" t="s">
        <v>42</v>
      </c>
      <c r="C10" s="1" t="s">
        <v>14</v>
      </c>
      <c r="D10" s="20" t="str">
        <f>IF(C10="Used this year", 750000/'Behind the scenes stuff'!C10, "Not used")</f>
        <v>Not used</v>
      </c>
      <c r="E10" s="20" t="str">
        <f>IF(C10="Used this year", 1125000/'Behind the scenes stuff'!C10, "Not used")</f>
        <v>Not used</v>
      </c>
      <c r="F10" s="20" t="str">
        <f>IF(C10="Used this year", 1500000/'Behind the scenes stuff'!C10, "Not used")</f>
        <v>Not used</v>
      </c>
      <c r="G10" s="2"/>
      <c r="H10" s="3"/>
    </row>
    <row r="11" spans="1:8" x14ac:dyDescent="0.25">
      <c r="A11" s="19" t="s">
        <v>48</v>
      </c>
      <c r="B11" s="19" t="s">
        <v>46</v>
      </c>
      <c r="C11" s="1" t="s">
        <v>14</v>
      </c>
      <c r="D11" s="20" t="str">
        <f>IF(C11="Used this year", 750000/'Behind the scenes stuff'!C11, "Not used")</f>
        <v>Not used</v>
      </c>
      <c r="E11" s="20" t="str">
        <f>IF(C11="Used this year", 1125000/'Behind the scenes stuff'!C11, "Not used")</f>
        <v>Not used</v>
      </c>
      <c r="F11" s="20" t="str">
        <f>IF(C11="Used this year", 1500000/'Behind the scenes stuff'!C11, "Not used")</f>
        <v>Not used</v>
      </c>
      <c r="G11" s="2"/>
      <c r="H11" s="3"/>
    </row>
    <row r="12" spans="1:8" x14ac:dyDescent="0.25">
      <c r="A12" s="19" t="s">
        <v>49</v>
      </c>
      <c r="B12" s="19" t="s">
        <v>46</v>
      </c>
      <c r="C12" s="1" t="s">
        <v>14</v>
      </c>
      <c r="D12" s="20" t="str">
        <f>IF(C12="Used this year", 750000/'Behind the scenes stuff'!C12, "Not used")</f>
        <v>Not used</v>
      </c>
      <c r="E12" s="20" t="str">
        <f>IF(C12="Used this year", 1125000/'Behind the scenes stuff'!C12, "Not used")</f>
        <v>Not used</v>
      </c>
      <c r="F12" s="20" t="str">
        <f>IF(C12="Used this year", 1500000/'Behind the scenes stuff'!C12, "Not used")</f>
        <v>Not used</v>
      </c>
      <c r="G12" s="2"/>
      <c r="H12" s="3"/>
    </row>
    <row r="13" spans="1:8" x14ac:dyDescent="0.25">
      <c r="A13" s="19" t="s">
        <v>104</v>
      </c>
      <c r="B13" s="19" t="s">
        <v>40</v>
      </c>
      <c r="C13" s="1" t="s">
        <v>14</v>
      </c>
      <c r="D13" s="20" t="str">
        <f>IF(C13="Used this year", 750000/'Behind the scenes stuff'!C13, "Not used")</f>
        <v>Not used</v>
      </c>
      <c r="E13" s="20" t="str">
        <f>IF(C13="Used this year", 1125000/'Behind the scenes stuff'!C13, "Not used")</f>
        <v>Not used</v>
      </c>
      <c r="F13" s="20" t="str">
        <f>IF(C13="Used this year", 1500000/'Behind the scenes stuff'!C13, "Not used")</f>
        <v>Not used</v>
      </c>
      <c r="G13" s="2"/>
      <c r="H13" s="3"/>
    </row>
    <row r="14" spans="1:8" x14ac:dyDescent="0.25">
      <c r="A14" s="19" t="s">
        <v>105</v>
      </c>
      <c r="B14" s="19" t="s">
        <v>40</v>
      </c>
      <c r="C14" s="1" t="s">
        <v>14</v>
      </c>
      <c r="D14" s="20" t="str">
        <f>IF(C14="Used this year", 750000/'Behind the scenes stuff'!C14, "Not used")</f>
        <v>Not used</v>
      </c>
      <c r="E14" s="20" t="str">
        <f>IF(C14="Used this year", 1125000/'Behind the scenes stuff'!C14, "Not used")</f>
        <v>Not used</v>
      </c>
      <c r="F14" s="20" t="str">
        <f>IF(C14="Used this year", 1500000/'Behind the scenes stuff'!C14, "Not used")</f>
        <v>Not used</v>
      </c>
      <c r="G14" s="2"/>
      <c r="H14" s="3"/>
    </row>
    <row r="15" spans="1:8" x14ac:dyDescent="0.25">
      <c r="A15" s="19" t="s">
        <v>50</v>
      </c>
      <c r="B15" s="19" t="s">
        <v>46</v>
      </c>
      <c r="C15" s="1" t="s">
        <v>14</v>
      </c>
      <c r="D15" s="20" t="str">
        <f>IF(C15="Used this year", 750000/'Behind the scenes stuff'!C15, "Not used")</f>
        <v>Not used</v>
      </c>
      <c r="E15" s="20" t="str">
        <f>IF(C15="Used this year", 1125000/'Behind the scenes stuff'!C15, "Not used")</f>
        <v>Not used</v>
      </c>
      <c r="F15" s="20" t="str">
        <f>IF(C15="Used this year", 1500000/'Behind the scenes stuff'!C15, "Not used")</f>
        <v>Not used</v>
      </c>
      <c r="G15" s="2"/>
      <c r="H15" s="3"/>
    </row>
    <row r="16" spans="1:8" x14ac:dyDescent="0.25">
      <c r="A16" s="19" t="s">
        <v>15</v>
      </c>
      <c r="B16" s="19" t="s">
        <v>43</v>
      </c>
      <c r="C16" s="1" t="s">
        <v>14</v>
      </c>
      <c r="D16" s="20" t="str">
        <f>IF(C16="Used this year", 750000/'Behind the scenes stuff'!C16, "Not used")</f>
        <v>Not used</v>
      </c>
      <c r="E16" s="20" t="str">
        <f>IF(C16="Used this year", 1125000/'Behind the scenes stuff'!C16, "Not used")</f>
        <v>Not used</v>
      </c>
      <c r="F16" s="20" t="str">
        <f>IF(C16="Used this year", 1500000/'Behind the scenes stuff'!C16, "Not used")</f>
        <v>Not used</v>
      </c>
      <c r="G16" s="2"/>
      <c r="H16" s="3"/>
    </row>
    <row r="17" spans="1:8" x14ac:dyDescent="0.25">
      <c r="A17" s="19" t="s">
        <v>107</v>
      </c>
      <c r="B17" s="19" t="s">
        <v>43</v>
      </c>
      <c r="C17" s="1" t="s">
        <v>14</v>
      </c>
      <c r="D17" s="20" t="str">
        <f>IF(C17="Used this year", 750000/'Behind the scenes stuff'!C17, "Not used")</f>
        <v>Not used</v>
      </c>
      <c r="E17" s="20" t="str">
        <f>IF(C17="Used this year", 1125000/'Behind the scenes stuff'!C17, "Not used")</f>
        <v>Not used</v>
      </c>
      <c r="F17" s="20" t="str">
        <f>IF(C17="Used this year", 1500000/'Behind the scenes stuff'!C17, "Not used")</f>
        <v>Not used</v>
      </c>
      <c r="G17" s="2"/>
      <c r="H17" s="3"/>
    </row>
    <row r="18" spans="1:8" x14ac:dyDescent="0.25">
      <c r="A18" s="19" t="s">
        <v>51</v>
      </c>
      <c r="B18" s="19" t="s">
        <v>46</v>
      </c>
      <c r="C18" s="1" t="s">
        <v>14</v>
      </c>
      <c r="D18" s="20" t="str">
        <f>IF(C18="Used this year", 750000/'Behind the scenes stuff'!C18, "Not used")</f>
        <v>Not used</v>
      </c>
      <c r="E18" s="20" t="str">
        <f>IF(C18="Used this year", 1125000/'Behind the scenes stuff'!C18, "Not used")</f>
        <v>Not used</v>
      </c>
      <c r="F18" s="20" t="str">
        <f>IF(C18="Used this year", 1500000/'Behind the scenes stuff'!C18, "Not used")</f>
        <v>Not used</v>
      </c>
      <c r="G18" s="2"/>
      <c r="H18" s="3"/>
    </row>
    <row r="19" spans="1:8" x14ac:dyDescent="0.25">
      <c r="A19" s="19" t="s">
        <v>52</v>
      </c>
      <c r="B19" s="19" t="s">
        <v>46</v>
      </c>
      <c r="C19" s="1" t="s">
        <v>14</v>
      </c>
      <c r="D19" s="20" t="str">
        <f>IF(C19="Used this year", 750000/'Behind the scenes stuff'!C19, "Not used")</f>
        <v>Not used</v>
      </c>
      <c r="E19" s="20" t="str">
        <f>IF(C19="Used this year", 1125000/'Behind the scenes stuff'!C19, "Not used")</f>
        <v>Not used</v>
      </c>
      <c r="F19" s="20" t="str">
        <f>IF(C19="Used this year", 1500000/'Behind the scenes stuff'!C19, "Not used")</f>
        <v>Not used</v>
      </c>
      <c r="G19" s="2"/>
      <c r="H19" s="3"/>
    </row>
    <row r="20" spans="1:8" x14ac:dyDescent="0.25">
      <c r="A20" s="19" t="s">
        <v>53</v>
      </c>
      <c r="B20" s="19" t="s">
        <v>42</v>
      </c>
      <c r="C20" s="1" t="s">
        <v>14</v>
      </c>
      <c r="D20" s="20" t="str">
        <f>IF(C20="Used this year", 750000/'Behind the scenes stuff'!C20, "Not used")</f>
        <v>Not used</v>
      </c>
      <c r="E20" s="20" t="str">
        <f>IF(C20="Used this year", 1125000/'Behind the scenes stuff'!C20, "Not used")</f>
        <v>Not used</v>
      </c>
      <c r="F20" s="20" t="str">
        <f>IF(C20="Used this year", 1500000/'Behind the scenes stuff'!C20, "Not used")</f>
        <v>Not used</v>
      </c>
      <c r="G20" s="2"/>
      <c r="H20" s="3"/>
    </row>
    <row r="21" spans="1:8" x14ac:dyDescent="0.25">
      <c r="A21" s="19" t="s">
        <v>54</v>
      </c>
      <c r="B21" s="19" t="s">
        <v>42</v>
      </c>
      <c r="C21" s="1" t="s">
        <v>14</v>
      </c>
      <c r="D21" s="20" t="str">
        <f>IF(C21="Used this year", 750000/'Behind the scenes stuff'!C21, "Not used")</f>
        <v>Not used</v>
      </c>
      <c r="E21" s="20" t="str">
        <f>IF(C21="Used this year", 1125000/'Behind the scenes stuff'!C21, "Not used")</f>
        <v>Not used</v>
      </c>
      <c r="F21" s="20" t="str">
        <f>IF(C21="Used this year", 1500000/'Behind the scenes stuff'!C21, "Not used")</f>
        <v>Not used</v>
      </c>
      <c r="G21" s="2"/>
      <c r="H21" s="3"/>
    </row>
    <row r="22" spans="1:8" x14ac:dyDescent="0.25">
      <c r="A22" s="19" t="s">
        <v>55</v>
      </c>
      <c r="B22" s="19" t="s">
        <v>42</v>
      </c>
      <c r="C22" s="1" t="s">
        <v>14</v>
      </c>
      <c r="D22" s="20" t="str">
        <f>IF(C22="Used this year", 750000/'Behind the scenes stuff'!C22, "Not used")</f>
        <v>Not used</v>
      </c>
      <c r="E22" s="20" t="str">
        <f>IF(C22="Used this year", 1125000/'Behind the scenes stuff'!C22, "Not used")</f>
        <v>Not used</v>
      </c>
      <c r="F22" s="20" t="str">
        <f>IF(C22="Used this year", 1500000/'Behind the scenes stuff'!C22, "Not used")</f>
        <v>Not used</v>
      </c>
      <c r="G22" s="2"/>
      <c r="H22" s="3"/>
    </row>
    <row r="23" spans="1:8" x14ac:dyDescent="0.25">
      <c r="A23" s="19" t="s">
        <v>56</v>
      </c>
      <c r="B23" s="19" t="s">
        <v>40</v>
      </c>
      <c r="C23" s="1" t="s">
        <v>14</v>
      </c>
      <c r="D23" s="20" t="str">
        <f>IF(C23="Used this year", 750000/'Behind the scenes stuff'!C23, "Not used")</f>
        <v>Not used</v>
      </c>
      <c r="E23" s="20" t="str">
        <f>IF(C23="Used this year", 1125000/'Behind the scenes stuff'!C23, "Not used")</f>
        <v>Not used</v>
      </c>
      <c r="F23" s="20" t="str">
        <f>IF(C23="Used this year", 1500000/'Behind the scenes stuff'!C23, "Not used")</f>
        <v>Not used</v>
      </c>
      <c r="G23" s="2"/>
      <c r="H23" s="3"/>
    </row>
    <row r="24" spans="1:8" x14ac:dyDescent="0.25">
      <c r="A24" s="19" t="s">
        <v>117</v>
      </c>
      <c r="B24" s="19" t="s">
        <v>40</v>
      </c>
      <c r="C24" s="1" t="s">
        <v>14</v>
      </c>
      <c r="D24" s="20" t="str">
        <f>IF(C24="Used this year", 750000/'Behind the scenes stuff'!C24, "Not used")</f>
        <v>Not used</v>
      </c>
      <c r="E24" s="20" t="str">
        <f>IF(C24="Used this year", 1125000/'Behind the scenes stuff'!C24, "Not used")</f>
        <v>Not used</v>
      </c>
      <c r="F24" s="20" t="str">
        <f>IF(C24="Used this year", 1500000/'Behind the scenes stuff'!C24, "Not used")</f>
        <v>Not used</v>
      </c>
      <c r="G24" s="2"/>
      <c r="H24" s="3"/>
    </row>
    <row r="25" spans="1:8" x14ac:dyDescent="0.25">
      <c r="A25" s="19" t="s">
        <v>58</v>
      </c>
      <c r="B25" s="19" t="s">
        <v>46</v>
      </c>
      <c r="C25" s="1" t="s">
        <v>14</v>
      </c>
      <c r="D25" s="20" t="str">
        <f>IF(C25="Used this year", 750000/'Behind the scenes stuff'!C25, "Not used")</f>
        <v>Not used</v>
      </c>
      <c r="E25" s="20" t="str">
        <f>IF(C25="Used this year", 1125000/'Behind the scenes stuff'!C25, "Not used")</f>
        <v>Not used</v>
      </c>
      <c r="F25" s="20" t="str">
        <f>IF(C25="Used this year", 1500000/'Behind the scenes stuff'!C25, "Not used")</f>
        <v>Not used</v>
      </c>
      <c r="G25" s="2"/>
      <c r="H25" s="3"/>
    </row>
    <row r="26" spans="1:8" x14ac:dyDescent="0.25">
      <c r="A26" s="19" t="s">
        <v>108</v>
      </c>
      <c r="B26" s="19" t="s">
        <v>42</v>
      </c>
      <c r="C26" s="1" t="s">
        <v>14</v>
      </c>
      <c r="D26" s="20" t="str">
        <f>IF(C26="Used this year", 750000/'Behind the scenes stuff'!C26, "Not used")</f>
        <v>Not used</v>
      </c>
      <c r="E26" s="20" t="str">
        <f>IF(C26="Used this year", 1125000/'Behind the scenes stuff'!C26, "Not used")</f>
        <v>Not used</v>
      </c>
      <c r="F26" s="20" t="str">
        <f>IF(C26="Used this year", 1500000/'Behind the scenes stuff'!C26, "Not used")</f>
        <v>Not used</v>
      </c>
      <c r="G26" s="2"/>
      <c r="H26" s="3"/>
    </row>
    <row r="27" spans="1:8" x14ac:dyDescent="0.25">
      <c r="A27" s="19" t="s">
        <v>106</v>
      </c>
      <c r="B27" s="19" t="s">
        <v>42</v>
      </c>
      <c r="C27" s="1" t="s">
        <v>14</v>
      </c>
      <c r="D27" s="20" t="str">
        <f>IF(C27="Used this year", 750000/'Behind the scenes stuff'!C27, "Not used")</f>
        <v>Not used</v>
      </c>
      <c r="E27" s="20" t="str">
        <f>IF(C27="Used this year", 1125000/'Behind the scenes stuff'!C27, "Not used")</f>
        <v>Not used</v>
      </c>
      <c r="F27" s="20" t="str">
        <f>IF(C27="Used this year", 1500000/'Behind the scenes stuff'!C27, "Not used")</f>
        <v>Not used</v>
      </c>
      <c r="G27" s="2"/>
      <c r="H27" s="3"/>
    </row>
    <row r="28" spans="1:8" x14ac:dyDescent="0.25">
      <c r="A28" s="19" t="s">
        <v>59</v>
      </c>
      <c r="B28" s="19" t="s">
        <v>40</v>
      </c>
      <c r="C28" s="1" t="s">
        <v>14</v>
      </c>
      <c r="D28" s="20" t="str">
        <f>IF(C28="Used this year", 750000/'Behind the scenes stuff'!C28, "Not used")</f>
        <v>Not used</v>
      </c>
      <c r="E28" s="20" t="str">
        <f>IF(C28="Used this year", 1125000/'Behind the scenes stuff'!C28, "Not used")</f>
        <v>Not used</v>
      </c>
      <c r="F28" s="20" t="str">
        <f>IF(C28="Used this year", 1500000/'Behind the scenes stuff'!C28, "Not used")</f>
        <v>Not used</v>
      </c>
      <c r="G28" s="2"/>
      <c r="H28" s="3"/>
    </row>
    <row r="29" spans="1:8" x14ac:dyDescent="0.25">
      <c r="A29" s="19" t="s">
        <v>60</v>
      </c>
      <c r="B29" s="19" t="s">
        <v>40</v>
      </c>
      <c r="C29" s="1" t="s">
        <v>14</v>
      </c>
      <c r="D29" s="20" t="str">
        <f>IF(C29="Used this year", 750000/'Behind the scenes stuff'!C29, "Not used")</f>
        <v>Not used</v>
      </c>
      <c r="E29" s="20" t="str">
        <f>IF(C29="Used this year", 1125000/'Behind the scenes stuff'!C29, "Not used")</f>
        <v>Not used</v>
      </c>
      <c r="F29" s="20" t="str">
        <f>IF(C29="Used this year", 1500000/'Behind the scenes stuff'!C29, "Not used")</f>
        <v>Not used</v>
      </c>
      <c r="G29" s="2"/>
      <c r="H29" s="3"/>
    </row>
    <row r="30" spans="1:8" x14ac:dyDescent="0.25">
      <c r="A30" s="19" t="s">
        <v>109</v>
      </c>
      <c r="B30" s="19" t="s">
        <v>43</v>
      </c>
      <c r="C30" s="1" t="s">
        <v>14</v>
      </c>
      <c r="D30" s="20" t="str">
        <f>IF(C30="Used this year", 750000/'Behind the scenes stuff'!C30, "Not used")</f>
        <v>Not used</v>
      </c>
      <c r="E30" s="20" t="str">
        <f>IF(C30="Used this year", 1125000/'Behind the scenes stuff'!C30, "Not used")</f>
        <v>Not used</v>
      </c>
      <c r="F30" s="20" t="str">
        <f>IF(C30="Used this year", 1500000/'Behind the scenes stuff'!C30, "Not used")</f>
        <v>Not used</v>
      </c>
      <c r="G30" s="2"/>
      <c r="H30" s="3"/>
    </row>
    <row r="31" spans="1:8" x14ac:dyDescent="0.25">
      <c r="A31" s="19" t="s">
        <v>110</v>
      </c>
      <c r="B31" s="19" t="s">
        <v>43</v>
      </c>
      <c r="C31" s="1" t="s">
        <v>14</v>
      </c>
      <c r="D31" s="20" t="str">
        <f>IF(C31="Used this year", 750000/'Behind the scenes stuff'!C31, "Not used")</f>
        <v>Not used</v>
      </c>
      <c r="E31" s="20" t="str">
        <f>IF(C31="Used this year", 1125000/'Behind the scenes stuff'!C31, "Not used")</f>
        <v>Not used</v>
      </c>
      <c r="F31" s="20" t="str">
        <f>IF(C31="Used this year", 1500000/'Behind the scenes stuff'!C31, "Not used")</f>
        <v>Not used</v>
      </c>
      <c r="G31" s="2"/>
      <c r="H31" s="3"/>
    </row>
    <row r="32" spans="1:8" x14ac:dyDescent="0.25">
      <c r="A32" s="19" t="s">
        <v>61</v>
      </c>
      <c r="B32" s="19" t="s">
        <v>62</v>
      </c>
      <c r="C32" s="1" t="s">
        <v>14</v>
      </c>
      <c r="D32" s="20" t="str">
        <f>IF(C32="Used this year", 750000/'Behind the scenes stuff'!C32, "Not used")</f>
        <v>Not used</v>
      </c>
      <c r="E32" s="20" t="str">
        <f>IF(C32="Used this year", 1125000/'Behind the scenes stuff'!C32, "Not used")</f>
        <v>Not used</v>
      </c>
      <c r="F32" s="20" t="str">
        <f>IF(C32="Used this year", 1500000/'Behind the scenes stuff'!C32, "Not used")</f>
        <v>Not used</v>
      </c>
      <c r="G32" s="2"/>
      <c r="H32" s="3"/>
    </row>
    <row r="33" spans="1:8" x14ac:dyDescent="0.25">
      <c r="A33" s="19" t="s">
        <v>63</v>
      </c>
      <c r="B33" s="19" t="s">
        <v>46</v>
      </c>
      <c r="C33" s="1" t="s">
        <v>14</v>
      </c>
      <c r="D33" s="20" t="str">
        <f>IF(C33="Used this year", 750000/'Behind the scenes stuff'!C33, "Not used")</f>
        <v>Not used</v>
      </c>
      <c r="E33" s="20" t="str">
        <f>IF(C33="Used this year", 1125000/'Behind the scenes stuff'!C33, "Not used")</f>
        <v>Not used</v>
      </c>
      <c r="F33" s="20" t="str">
        <f>IF(C33="Used this year", 1500000/'Behind the scenes stuff'!C33, "Not used")</f>
        <v>Not used</v>
      </c>
      <c r="G33" s="2"/>
      <c r="H33" s="3"/>
    </row>
    <row r="34" spans="1:8" x14ac:dyDescent="0.25">
      <c r="A34" s="19" t="s">
        <v>64</v>
      </c>
      <c r="B34" s="19" t="s">
        <v>46</v>
      </c>
      <c r="C34" s="1" t="s">
        <v>14</v>
      </c>
      <c r="D34" s="20" t="str">
        <f>IF(C34="Used this year", 750000/'Behind the scenes stuff'!C34, "Not used")</f>
        <v>Not used</v>
      </c>
      <c r="E34" s="20" t="str">
        <f>IF(C34="Used this year", 1125000/'Behind the scenes stuff'!C34, "Not used")</f>
        <v>Not used</v>
      </c>
      <c r="F34" s="20" t="str">
        <f>IF(C34="Used this year", 1500000/'Behind the scenes stuff'!C34, "Not used")</f>
        <v>Not used</v>
      </c>
      <c r="G34" s="2"/>
      <c r="H34" s="3"/>
    </row>
    <row r="35" spans="1:8" x14ac:dyDescent="0.25">
      <c r="A35" s="19" t="s">
        <v>65</v>
      </c>
      <c r="B35" s="19" t="s">
        <v>42</v>
      </c>
      <c r="C35" s="1" t="s">
        <v>14</v>
      </c>
      <c r="D35" s="20" t="str">
        <f>IF(C35="Used this year", 750000/'Behind the scenes stuff'!C35, "Not used")</f>
        <v>Not used</v>
      </c>
      <c r="E35" s="20" t="str">
        <f>IF(C35="Used this year", 1125000/'Behind the scenes stuff'!C35, "Not used")</f>
        <v>Not used</v>
      </c>
      <c r="F35" s="20" t="str">
        <f>IF(C35="Used this year", 1500000/'Behind the scenes stuff'!C35, "Not used")</f>
        <v>Not used</v>
      </c>
      <c r="G35" s="2"/>
      <c r="H35" s="3"/>
    </row>
    <row r="36" spans="1:8" x14ac:dyDescent="0.25">
      <c r="A36" s="19" t="s">
        <v>66</v>
      </c>
      <c r="B36" s="19" t="s">
        <v>46</v>
      </c>
      <c r="C36" s="1" t="s">
        <v>14</v>
      </c>
      <c r="D36" s="20" t="str">
        <f>IF(C36="Used this year", 750000/'Behind the scenes stuff'!C36, "Not used")</f>
        <v>Not used</v>
      </c>
      <c r="E36" s="20" t="str">
        <f>IF(C36="Used this year", 1125000/'Behind the scenes stuff'!C36, "Not used")</f>
        <v>Not used</v>
      </c>
      <c r="F36" s="20" t="str">
        <f>IF(C36="Used this year", 1500000/'Behind the scenes stuff'!C36, "Not used")</f>
        <v>Not used</v>
      </c>
      <c r="G36" s="2"/>
      <c r="H36" s="3"/>
    </row>
    <row r="37" spans="1:8" x14ac:dyDescent="0.25">
      <c r="A37" s="19" t="s">
        <v>67</v>
      </c>
      <c r="B37" s="19" t="s">
        <v>46</v>
      </c>
      <c r="C37" s="1" t="s">
        <v>14</v>
      </c>
      <c r="D37" s="20" t="str">
        <f>IF(C37="Used this year", 750000/'Behind the scenes stuff'!C37, "Not used")</f>
        <v>Not used</v>
      </c>
      <c r="E37" s="20" t="str">
        <f>IF(C37="Used this year", 1125000/'Behind the scenes stuff'!C37, "Not used")</f>
        <v>Not used</v>
      </c>
      <c r="F37" s="20" t="str">
        <f>IF(C37="Used this year", 1500000/'Behind the scenes stuff'!C37, "Not used")</f>
        <v>Not used</v>
      </c>
      <c r="G37" s="2"/>
      <c r="H37" s="3"/>
    </row>
    <row r="38" spans="1:8" x14ac:dyDescent="0.25">
      <c r="A38" s="19" t="s">
        <v>68</v>
      </c>
      <c r="B38" s="19" t="s">
        <v>46</v>
      </c>
      <c r="C38" s="1" t="s">
        <v>14</v>
      </c>
      <c r="D38" s="20" t="str">
        <f>IF(C38="Used this year", 750000/'Behind the scenes stuff'!C38, "Not used")</f>
        <v>Not used</v>
      </c>
      <c r="E38" s="20" t="str">
        <f>IF(C38="Used this year", 1125000/'Behind the scenes stuff'!C38, "Not used")</f>
        <v>Not used</v>
      </c>
      <c r="F38" s="20" t="str">
        <f>IF(C38="Used this year", 1500000/'Behind the scenes stuff'!C38, "Not used")</f>
        <v>Not used</v>
      </c>
      <c r="G38" s="2"/>
      <c r="H38" s="3"/>
    </row>
    <row r="39" spans="1:8" x14ac:dyDescent="0.25">
      <c r="A39" s="19" t="s">
        <v>69</v>
      </c>
      <c r="B39" s="19" t="s">
        <v>42</v>
      </c>
      <c r="C39" s="1" t="s">
        <v>14</v>
      </c>
      <c r="D39" s="20" t="str">
        <f>IF(C39="Used this year", 750000/'Behind the scenes stuff'!C39, "Not used")</f>
        <v>Not used</v>
      </c>
      <c r="E39" s="20" t="str">
        <f>IF(C39="Used this year", 1125000/'Behind the scenes stuff'!C39, "Not used")</f>
        <v>Not used</v>
      </c>
      <c r="F39" s="20" t="str">
        <f>IF(C39="Used this year", 1500000/'Behind the scenes stuff'!C39, "Not used")</f>
        <v>Not used</v>
      </c>
      <c r="G39" s="2"/>
      <c r="H39" s="3"/>
    </row>
    <row r="40" spans="1:8" x14ac:dyDescent="0.25">
      <c r="A40" s="19" t="s">
        <v>70</v>
      </c>
      <c r="B40" s="19" t="s">
        <v>42</v>
      </c>
      <c r="C40" s="1" t="s">
        <v>14</v>
      </c>
      <c r="D40" s="20" t="str">
        <f>IF(C40="Used this year", 750000/'Behind the scenes stuff'!C40, "Not used")</f>
        <v>Not used</v>
      </c>
      <c r="E40" s="20" t="str">
        <f>IF(C40="Used this year", 1125000/'Behind the scenes stuff'!C40, "Not used")</f>
        <v>Not used</v>
      </c>
      <c r="F40" s="20" t="str">
        <f>IF(C40="Used this year", 1500000/'Behind the scenes stuff'!C40, "Not used")</f>
        <v>Not used</v>
      </c>
      <c r="G40" s="2"/>
      <c r="H40" s="3"/>
    </row>
    <row r="41" spans="1:8" x14ac:dyDescent="0.25">
      <c r="A41" s="19" t="s">
        <v>16</v>
      </c>
      <c r="B41" s="19" t="s">
        <v>43</v>
      </c>
      <c r="C41" s="1" t="s">
        <v>14</v>
      </c>
      <c r="D41" s="20" t="str">
        <f>IF(C41="Used this year", 750000/'Behind the scenes stuff'!C41, "Not used")</f>
        <v>Not used</v>
      </c>
      <c r="E41" s="20" t="str">
        <f>IF(C41="Used this year", 1125000/'Behind the scenes stuff'!C41, "Not used")</f>
        <v>Not used</v>
      </c>
      <c r="F41" s="20" t="str">
        <f>IF(C41="Used this year", 1500000/'Behind the scenes stuff'!C41, "Not used")</f>
        <v>Not used</v>
      </c>
      <c r="G41" s="2"/>
      <c r="H41" s="3"/>
    </row>
    <row r="42" spans="1:8" x14ac:dyDescent="0.25">
      <c r="A42" s="19" t="s">
        <v>111</v>
      </c>
      <c r="B42" s="19" t="s">
        <v>42</v>
      </c>
      <c r="C42" s="1" t="s">
        <v>14</v>
      </c>
      <c r="D42" s="20" t="str">
        <f>IF(C42="Used this year", 750000/'Behind the scenes stuff'!C42, "Not used")</f>
        <v>Not used</v>
      </c>
      <c r="E42" s="20" t="str">
        <f>IF(C42="Used this year", 1125000/'Behind the scenes stuff'!C42, "Not used")</f>
        <v>Not used</v>
      </c>
      <c r="F42" s="20" t="str">
        <f>IF(C42="Used this year", 1500000/'Behind the scenes stuff'!C42, "Not used")</f>
        <v>Not used</v>
      </c>
      <c r="G42" s="2"/>
      <c r="H42" s="3"/>
    </row>
    <row r="43" spans="1:8" x14ac:dyDescent="0.25">
      <c r="A43" s="19" t="s">
        <v>112</v>
      </c>
      <c r="B43" s="19" t="s">
        <v>42</v>
      </c>
      <c r="C43" s="1" t="s">
        <v>14</v>
      </c>
      <c r="D43" s="20" t="str">
        <f>IF(C43="Used this year", 750000/'Behind the scenes stuff'!C43, "Not used")</f>
        <v>Not used</v>
      </c>
      <c r="E43" s="20" t="str">
        <f>IF(C43="Used this year", 1125000/'Behind the scenes stuff'!C43, "Not used")</f>
        <v>Not used</v>
      </c>
      <c r="F43" s="20" t="str">
        <f>IF(C43="Used this year", 1500000/'Behind the scenes stuff'!C43, "Not used")</f>
        <v>Not used</v>
      </c>
      <c r="G43" s="2"/>
      <c r="H43" s="3"/>
    </row>
    <row r="44" spans="1:8" x14ac:dyDescent="0.25">
      <c r="A44" s="19" t="s">
        <v>71</v>
      </c>
      <c r="B44" s="19" t="s">
        <v>42</v>
      </c>
      <c r="C44" s="1" t="s">
        <v>14</v>
      </c>
      <c r="D44" s="20" t="str">
        <f>IF(C44="Used this year", 750000/'Behind the scenes stuff'!C44, "Not used")</f>
        <v>Not used</v>
      </c>
      <c r="E44" s="20" t="str">
        <f>IF(C44="Used this year", 1125000/'Behind the scenes stuff'!C44, "Not used")</f>
        <v>Not used</v>
      </c>
      <c r="F44" s="20" t="str">
        <f>IF(C44="Used this year", 1500000/'Behind the scenes stuff'!C44, "Not used")</f>
        <v>Not used</v>
      </c>
      <c r="G44" s="2"/>
      <c r="H44" s="3"/>
    </row>
    <row r="45" spans="1:8" x14ac:dyDescent="0.25">
      <c r="A45" s="19" t="s">
        <v>72</v>
      </c>
      <c r="B45" s="19" t="s">
        <v>40</v>
      </c>
      <c r="C45" s="1" t="s">
        <v>14</v>
      </c>
      <c r="D45" s="20" t="str">
        <f>IF(C45="Used this year", 750000/'Behind the scenes stuff'!C45, "Not used")</f>
        <v>Not used</v>
      </c>
      <c r="E45" s="20" t="str">
        <f>IF(C45="Used this year", 1125000/'Behind the scenes stuff'!C45, "Not used")</f>
        <v>Not used</v>
      </c>
      <c r="F45" s="20" t="str">
        <f>IF(C45="Used this year", 1500000/'Behind the scenes stuff'!C45, "Not used")</f>
        <v>Not used</v>
      </c>
      <c r="G45" s="2"/>
      <c r="H45" s="3"/>
    </row>
    <row r="46" spans="1:8" x14ac:dyDescent="0.25">
      <c r="A46" s="19" t="s">
        <v>73</v>
      </c>
      <c r="B46" s="19" t="s">
        <v>40</v>
      </c>
      <c r="C46" s="1" t="s">
        <v>14</v>
      </c>
      <c r="D46" s="20" t="str">
        <f>IF(C46="Used this year", 750000/'Behind the scenes stuff'!C46, "Not used")</f>
        <v>Not used</v>
      </c>
      <c r="E46" s="20" t="str">
        <f>IF(C46="Used this year", 1125000/'Behind the scenes stuff'!C46, "Not used")</f>
        <v>Not used</v>
      </c>
      <c r="F46" s="20" t="str">
        <f>IF(C46="Used this year", 1500000/'Behind the scenes stuff'!C46, "Not used")</f>
        <v>Not used</v>
      </c>
      <c r="G46" s="2"/>
      <c r="H46" s="3"/>
    </row>
    <row r="47" spans="1:8" x14ac:dyDescent="0.25">
      <c r="A47" s="19" t="s">
        <v>74</v>
      </c>
      <c r="B47" s="19" t="s">
        <v>42</v>
      </c>
      <c r="C47" s="1" t="s">
        <v>14</v>
      </c>
      <c r="D47" s="20" t="str">
        <f>IF(C47="Used this year", 750000/'Behind the scenes stuff'!C47, "Not used")</f>
        <v>Not used</v>
      </c>
      <c r="E47" s="20" t="str">
        <f>IF(C47="Used this year", 1125000/'Behind the scenes stuff'!C47, "Not used")</f>
        <v>Not used</v>
      </c>
      <c r="F47" s="20" t="str">
        <f>IF(C47="Used this year", 1500000/'Behind the scenes stuff'!C47, "Not used")</f>
        <v>Not used</v>
      </c>
      <c r="G47" s="2"/>
      <c r="H47" s="3"/>
    </row>
    <row r="48" spans="1:8" x14ac:dyDescent="0.25">
      <c r="A48" s="19" t="s">
        <v>75</v>
      </c>
      <c r="B48" s="19" t="s">
        <v>42</v>
      </c>
      <c r="C48" s="1" t="s">
        <v>14</v>
      </c>
      <c r="D48" s="20" t="str">
        <f>IF(C48="Used this year", 750000/'Behind the scenes stuff'!C48, "Not used")</f>
        <v>Not used</v>
      </c>
      <c r="E48" s="20" t="str">
        <f>IF(C48="Used this year", 1125000/'Behind the scenes stuff'!C48, "Not used")</f>
        <v>Not used</v>
      </c>
      <c r="F48" s="20" t="str">
        <f>IF(C48="Used this year", 1500000/'Behind the scenes stuff'!C48, "Not used")</f>
        <v>Not used</v>
      </c>
      <c r="G48" s="2"/>
      <c r="H48" s="3"/>
    </row>
    <row r="49" spans="1:8" x14ac:dyDescent="0.25">
      <c r="A49" s="19" t="s">
        <v>76</v>
      </c>
      <c r="B49" s="19" t="s">
        <v>42</v>
      </c>
      <c r="C49" s="1" t="s">
        <v>14</v>
      </c>
      <c r="D49" s="20" t="str">
        <f>IF(C49="Used this year", 750000/'Behind the scenes stuff'!C49, "Not used")</f>
        <v>Not used</v>
      </c>
      <c r="E49" s="20" t="str">
        <f>IF(C49="Used this year", 1125000/'Behind the scenes stuff'!C49, "Not used")</f>
        <v>Not used</v>
      </c>
      <c r="F49" s="20" t="str">
        <f>IF(C49="Used this year", 1500000/'Behind the scenes stuff'!C49, "Not used")</f>
        <v>Not used</v>
      </c>
      <c r="G49" s="2"/>
      <c r="H49" s="3"/>
    </row>
    <row r="50" spans="1:8" x14ac:dyDescent="0.25">
      <c r="A50" s="19" t="s">
        <v>77</v>
      </c>
      <c r="B50" s="19" t="s">
        <v>42</v>
      </c>
      <c r="C50" s="1" t="s">
        <v>14</v>
      </c>
      <c r="D50" s="20" t="str">
        <f>IF(C50="Used this year", 750000/'Behind the scenes stuff'!C50, "Not used")</f>
        <v>Not used</v>
      </c>
      <c r="E50" s="20" t="str">
        <f>IF(C50="Used this year", 1125000/'Behind the scenes stuff'!C50, "Not used")</f>
        <v>Not used</v>
      </c>
      <c r="F50" s="20" t="str">
        <f>IF(C50="Used this year", 1500000/'Behind the scenes stuff'!C50, "Not used")</f>
        <v>Not used</v>
      </c>
      <c r="G50" s="2"/>
      <c r="H50" s="3"/>
    </row>
    <row r="51" spans="1:8" x14ac:dyDescent="0.25">
      <c r="A51" s="19" t="s">
        <v>78</v>
      </c>
      <c r="B51" s="19" t="s">
        <v>46</v>
      </c>
      <c r="C51" s="1" t="s">
        <v>14</v>
      </c>
      <c r="D51" s="20" t="str">
        <f>IF(C51="Used this year", 750000/'Behind the scenes stuff'!C51, "Not used")</f>
        <v>Not used</v>
      </c>
      <c r="E51" s="20" t="str">
        <f>IF(C51="Used this year", 1125000/'Behind the scenes stuff'!C51, "Not used")</f>
        <v>Not used</v>
      </c>
      <c r="F51" s="20" t="str">
        <f>IF(C51="Used this year", 1500000/'Behind the scenes stuff'!C51, "Not used")</f>
        <v>Not used</v>
      </c>
      <c r="G51" s="2"/>
      <c r="H51" s="3"/>
    </row>
    <row r="52" spans="1:8" x14ac:dyDescent="0.25">
      <c r="A52" s="19" t="s">
        <v>18</v>
      </c>
      <c r="B52" s="19" t="s">
        <v>43</v>
      </c>
      <c r="C52" s="1" t="s">
        <v>14</v>
      </c>
      <c r="D52" s="20" t="str">
        <f>IF(C52="Used this year", 750000/'Behind the scenes stuff'!C52, "Not used")</f>
        <v>Not used</v>
      </c>
      <c r="E52" s="20" t="str">
        <f>IF(C52="Used this year", 1125000/'Behind the scenes stuff'!C52, "Not used")</f>
        <v>Not used</v>
      </c>
      <c r="F52" s="20" t="str">
        <f>IF(C52="Used this year", 1500000/'Behind the scenes stuff'!C52, "Not used")</f>
        <v>Not used</v>
      </c>
      <c r="G52" s="2"/>
      <c r="H52" s="3"/>
    </row>
    <row r="53" spans="1:8" x14ac:dyDescent="0.25">
      <c r="A53" s="19" t="s">
        <v>113</v>
      </c>
      <c r="B53" s="19" t="s">
        <v>43</v>
      </c>
      <c r="C53" s="1" t="s">
        <v>14</v>
      </c>
      <c r="D53" s="20" t="str">
        <f>IF(C53="Used this year", 750000/'Behind the scenes stuff'!C53, "Not used")</f>
        <v>Not used</v>
      </c>
      <c r="E53" s="20" t="str">
        <f>IF(C53="Used this year", 1125000/'Behind the scenes stuff'!C53, "Not used")</f>
        <v>Not used</v>
      </c>
      <c r="F53" s="20" t="str">
        <f>IF(C53="Used this year", 1500000/'Behind the scenes stuff'!C53, "Not used")</f>
        <v>Not used</v>
      </c>
      <c r="G53" s="2"/>
      <c r="H53" s="3"/>
    </row>
    <row r="54" spans="1:8" x14ac:dyDescent="0.25">
      <c r="A54" s="19" t="s">
        <v>79</v>
      </c>
      <c r="B54" s="19" t="s">
        <v>42</v>
      </c>
      <c r="C54" s="1" t="s">
        <v>14</v>
      </c>
      <c r="D54" s="20" t="str">
        <f>IF(C54="Used this year", 750000/'Behind the scenes stuff'!C54, "Not used")</f>
        <v>Not used</v>
      </c>
      <c r="E54" s="20" t="str">
        <f>IF(C54="Used this year", 1125000/'Behind the scenes stuff'!C54, "Not used")</f>
        <v>Not used</v>
      </c>
      <c r="F54" s="20" t="str">
        <f>IF(C54="Used this year", 1500000/'Behind the scenes stuff'!C54, "Not used")</f>
        <v>Not used</v>
      </c>
      <c r="G54" s="2"/>
      <c r="H54" s="3"/>
    </row>
    <row r="55" spans="1:8" x14ac:dyDescent="0.25">
      <c r="A55" s="19" t="s">
        <v>80</v>
      </c>
      <c r="B55" s="19" t="s">
        <v>40</v>
      </c>
      <c r="C55" s="1" t="s">
        <v>14</v>
      </c>
      <c r="D55" s="20" t="str">
        <f>IF(C55="Used this year", 750000/'Behind the scenes stuff'!C55, "Not used")</f>
        <v>Not used</v>
      </c>
      <c r="E55" s="20" t="str">
        <f>IF(C55="Used this year", 1125000/'Behind the scenes stuff'!C55, "Not used")</f>
        <v>Not used</v>
      </c>
      <c r="F55" s="20" t="str">
        <f>IF(C55="Used this year", 1500000/'Behind the scenes stuff'!C55, "Not used")</f>
        <v>Not used</v>
      </c>
      <c r="G55" s="2"/>
      <c r="H55" s="3"/>
    </row>
    <row r="56" spans="1:8" x14ac:dyDescent="0.25">
      <c r="A56" s="19" t="s">
        <v>17</v>
      </c>
      <c r="B56" s="19" t="s">
        <v>43</v>
      </c>
      <c r="C56" s="1" t="s">
        <v>14</v>
      </c>
      <c r="D56" s="20" t="str">
        <f>IF(C56="Used this year", 750000/'Behind the scenes stuff'!C56, "Not used")</f>
        <v>Not used</v>
      </c>
      <c r="E56" s="20" t="str">
        <f>IF(C56="Used this year", 1125000/'Behind the scenes stuff'!C56, "Not used")</f>
        <v>Not used</v>
      </c>
      <c r="F56" s="20" t="str">
        <f>IF(C56="Used this year", 1500000/'Behind the scenes stuff'!C56, "Not used")</f>
        <v>Not used</v>
      </c>
      <c r="G56" s="2"/>
      <c r="H56" s="3"/>
    </row>
    <row r="57" spans="1:8" x14ac:dyDescent="0.25">
      <c r="A57" s="19" t="s">
        <v>81</v>
      </c>
      <c r="B57" s="19" t="s">
        <v>40</v>
      </c>
      <c r="C57" s="1" t="s">
        <v>14</v>
      </c>
      <c r="D57" s="20" t="str">
        <f>IF(C57="Used this year", 750000/'Behind the scenes stuff'!C57, "Not used")</f>
        <v>Not used</v>
      </c>
      <c r="E57" s="20" t="str">
        <f>IF(C57="Used this year", 1125000/'Behind the scenes stuff'!C57, "Not used")</f>
        <v>Not used</v>
      </c>
      <c r="F57" s="20" t="str">
        <f>IF(C57="Used this year", 1500000/'Behind the scenes stuff'!C57, "Not used")</f>
        <v>Not used</v>
      </c>
      <c r="G57" s="2"/>
      <c r="H57" s="3"/>
    </row>
    <row r="58" spans="1:8" x14ac:dyDescent="0.25">
      <c r="A58" s="19" t="s">
        <v>82</v>
      </c>
      <c r="B58" s="19" t="s">
        <v>40</v>
      </c>
      <c r="C58" s="1" t="s">
        <v>14</v>
      </c>
      <c r="D58" s="20" t="str">
        <f>IF(C58="Used this year", 750000/'Behind the scenes stuff'!C58, "Not used")</f>
        <v>Not used</v>
      </c>
      <c r="E58" s="20" t="str">
        <f>IF(C58="Used this year", 1125000/'Behind the scenes stuff'!C58, "Not used")</f>
        <v>Not used</v>
      </c>
      <c r="F58" s="20" t="str">
        <f>IF(C58="Used this year", 1500000/'Behind the scenes stuff'!C58, "Not used")</f>
        <v>Not used</v>
      </c>
      <c r="G58" s="2"/>
      <c r="H58" s="3"/>
    </row>
    <row r="59" spans="1:8" x14ac:dyDescent="0.25">
      <c r="A59" s="19" t="s">
        <v>114</v>
      </c>
      <c r="B59" s="19" t="s">
        <v>42</v>
      </c>
      <c r="C59" s="1" t="s">
        <v>14</v>
      </c>
      <c r="D59" s="20" t="str">
        <f>IF(C59="Used this year", 750000/'Behind the scenes stuff'!C59, "Not used")</f>
        <v>Not used</v>
      </c>
      <c r="E59" s="20" t="str">
        <f>IF(C59="Used this year", 1125000/'Behind the scenes stuff'!C59, "Not used")</f>
        <v>Not used</v>
      </c>
      <c r="F59" s="20" t="str">
        <f>IF(C59="Used this year", 1500000/'Behind the scenes stuff'!C59, "Not used")</f>
        <v>Not used</v>
      </c>
      <c r="G59" s="2"/>
      <c r="H59" s="3"/>
    </row>
    <row r="60" spans="1:8" x14ac:dyDescent="0.25">
      <c r="A60" s="19" t="s">
        <v>115</v>
      </c>
      <c r="B60" s="19" t="s">
        <v>42</v>
      </c>
      <c r="C60" s="1" t="s">
        <v>14</v>
      </c>
      <c r="D60" s="20" t="str">
        <f>IF(C60="Used this year", 750000/'Behind the scenes stuff'!C60, "Not used")</f>
        <v>Not used</v>
      </c>
      <c r="E60" s="20" t="str">
        <f>IF(C60="Used this year", 1125000/'Behind the scenes stuff'!C60, "Not used")</f>
        <v>Not used</v>
      </c>
      <c r="F60" s="20" t="str">
        <f>IF(C60="Used this year", 1500000/'Behind the scenes stuff'!C60, "Not used")</f>
        <v>Not used</v>
      </c>
      <c r="G60" s="2"/>
      <c r="H60" s="3"/>
    </row>
    <row r="61" spans="1:8" x14ac:dyDescent="0.25">
      <c r="A61" s="19" t="s">
        <v>116</v>
      </c>
      <c r="B61" s="19" t="s">
        <v>42</v>
      </c>
      <c r="C61" s="1" t="s">
        <v>14</v>
      </c>
      <c r="D61" s="20" t="str">
        <f>IF(C61="Used this year", 750000/'Behind the scenes stuff'!C61, "Not used")</f>
        <v>Not used</v>
      </c>
      <c r="E61" s="20" t="str">
        <f>IF(C61="Used this year", 1125000/'Behind the scenes stuff'!C61, "Not used")</f>
        <v>Not used</v>
      </c>
      <c r="F61" s="20" t="str">
        <f>IF(C61="Used this year", 1500000/'Behind the scenes stuff'!C61, "Not used")</f>
        <v>Not used</v>
      </c>
      <c r="G61" s="2"/>
      <c r="H61" s="3"/>
    </row>
    <row r="62" spans="1:8" x14ac:dyDescent="0.25">
      <c r="A62" s="19" t="s">
        <v>83</v>
      </c>
      <c r="B62" s="19" t="s">
        <v>62</v>
      </c>
      <c r="C62" s="1" t="s">
        <v>14</v>
      </c>
      <c r="D62" s="20" t="str">
        <f>IF(C62="Used this year", 750000/'Behind the scenes stuff'!C62, "Not used")</f>
        <v>Not used</v>
      </c>
      <c r="E62" s="20" t="str">
        <f>IF(C62="Used this year", 1125000/'Behind the scenes stuff'!C62, "Not used")</f>
        <v>Not used</v>
      </c>
      <c r="F62" s="20" t="str">
        <f>IF(C62="Used this year", 1500000/'Behind the scenes stuff'!C62, "Not used")</f>
        <v>Not used</v>
      </c>
      <c r="G62" s="2"/>
      <c r="H62" s="3"/>
    </row>
    <row r="63" spans="1:8" x14ac:dyDescent="0.25">
      <c r="A63" s="19" t="s">
        <v>84</v>
      </c>
      <c r="B63" s="19" t="s">
        <v>42</v>
      </c>
      <c r="C63" s="1" t="s">
        <v>14</v>
      </c>
      <c r="D63" s="20" t="str">
        <f>IF(C63="Used this year", 750000/'Behind the scenes stuff'!C63, "Not used")</f>
        <v>Not used</v>
      </c>
      <c r="E63" s="20" t="str">
        <f>IF(C63="Used this year", 1125000/'Behind the scenes stuff'!C63, "Not used")</f>
        <v>Not used</v>
      </c>
      <c r="F63" s="20" t="str">
        <f>IF(C63="Used this year", 1500000/'Behind the scenes stuff'!C63, "Not used")</f>
        <v>Not used</v>
      </c>
      <c r="G63" s="2"/>
      <c r="H63" s="3"/>
    </row>
    <row r="64" spans="1:8" x14ac:dyDescent="0.25">
      <c r="A64" s="19" t="s">
        <v>85</v>
      </c>
      <c r="B64" s="19" t="s">
        <v>46</v>
      </c>
      <c r="C64" s="1" t="s">
        <v>14</v>
      </c>
      <c r="D64" s="20" t="str">
        <f>IF(C64="Used this year", 750000/'Behind the scenes stuff'!C64, "Not used")</f>
        <v>Not used</v>
      </c>
      <c r="E64" s="20" t="str">
        <f>IF(C64="Used this year", 1125000/'Behind the scenes stuff'!C64, "Not used")</f>
        <v>Not used</v>
      </c>
      <c r="F64" s="20" t="str">
        <f>IF(C64="Used this year", 1500000/'Behind the scenes stuff'!C64, "Not used")</f>
        <v>Not used</v>
      </c>
      <c r="G64" s="2"/>
      <c r="H64" s="3"/>
    </row>
    <row r="65" spans="1:8" x14ac:dyDescent="0.25">
      <c r="A65" s="19" t="s">
        <v>86</v>
      </c>
      <c r="B65" s="19" t="s">
        <v>40</v>
      </c>
      <c r="C65" s="1" t="s">
        <v>14</v>
      </c>
      <c r="D65" s="20" t="str">
        <f>IF(C65="Used this year", 750000/'Behind the scenes stuff'!C65, "Not used")</f>
        <v>Not used</v>
      </c>
      <c r="E65" s="20" t="str">
        <f>IF(C65="Used this year", 1125000/'Behind the scenes stuff'!C65, "Not used")</f>
        <v>Not used</v>
      </c>
      <c r="F65" s="20" t="str">
        <f>IF(C65="Used this year", 1500000/'Behind the scenes stuff'!C65, "Not used")</f>
        <v>Not used</v>
      </c>
      <c r="G65" s="2"/>
      <c r="H65" s="3"/>
    </row>
    <row r="66" spans="1:8" x14ac:dyDescent="0.25">
      <c r="A66" s="19" t="s">
        <v>87</v>
      </c>
      <c r="B66" s="19" t="s">
        <v>62</v>
      </c>
      <c r="C66" s="1" t="s">
        <v>14</v>
      </c>
      <c r="D66" s="20" t="str">
        <f>IF(C66="Used this year", 750000/'Behind the scenes stuff'!C66, "Not used")</f>
        <v>Not used</v>
      </c>
      <c r="E66" s="20" t="str">
        <f>IF(C66="Used this year", 1125000/'Behind the scenes stuff'!C66, "Not used")</f>
        <v>Not used</v>
      </c>
      <c r="F66" s="20" t="str">
        <f>IF(C66="Used this year", 1500000/'Behind the scenes stuff'!C66, "Not used")</f>
        <v>Not used</v>
      </c>
      <c r="G66" s="2"/>
      <c r="H66" s="3"/>
    </row>
    <row r="67" spans="1:8" x14ac:dyDescent="0.25">
      <c r="A67" s="19" t="s">
        <v>88</v>
      </c>
      <c r="B67" s="19" t="s">
        <v>46</v>
      </c>
      <c r="C67" s="1" t="s">
        <v>14</v>
      </c>
      <c r="D67" s="20" t="str">
        <f>IF(C67="Used this year", 750000/'Behind the scenes stuff'!C67, "Not used")</f>
        <v>Not used</v>
      </c>
      <c r="E67" s="20" t="str">
        <f>IF(C67="Used this year", 1125000/'Behind the scenes stuff'!C67, "Not used")</f>
        <v>Not used</v>
      </c>
      <c r="F67" s="20" t="str">
        <f>IF(C67="Used this year", 1500000/'Behind the scenes stuff'!C67, "Not used")</f>
        <v>Not used</v>
      </c>
      <c r="G67" s="2"/>
      <c r="H67" s="3"/>
    </row>
    <row r="68" spans="1:8" x14ac:dyDescent="0.25">
      <c r="A68" s="19" t="s">
        <v>89</v>
      </c>
      <c r="B68" s="19" t="s">
        <v>46</v>
      </c>
      <c r="C68" s="1" t="s">
        <v>14</v>
      </c>
      <c r="D68" s="20" t="str">
        <f>IF(C68="Used this year", 750000/'Behind the scenes stuff'!C68, "Not used")</f>
        <v>Not used</v>
      </c>
      <c r="E68" s="20" t="str">
        <f>IF(C68="Used this year", 1125000/'Behind the scenes stuff'!C68, "Not used")</f>
        <v>Not used</v>
      </c>
      <c r="F68" s="20" t="str">
        <f>IF(C68="Used this year", 1500000/'Behind the scenes stuff'!C68, "Not used")</f>
        <v>Not used</v>
      </c>
      <c r="G68" s="2"/>
      <c r="H68" s="3"/>
    </row>
    <row r="69" spans="1:8" x14ac:dyDescent="0.25">
      <c r="A69" s="19" t="s">
        <v>90</v>
      </c>
      <c r="B69" s="19" t="s">
        <v>46</v>
      </c>
      <c r="C69" s="1" t="s">
        <v>14</v>
      </c>
      <c r="D69" s="20" t="str">
        <f>IF(C69="Used this year", 750000/'Behind the scenes stuff'!C69, "Not used")</f>
        <v>Not used</v>
      </c>
      <c r="E69" s="20" t="str">
        <f>IF(C69="Used this year", 1125000/'Behind the scenes stuff'!C69, "Not used")</f>
        <v>Not used</v>
      </c>
      <c r="F69" s="20" t="str">
        <f>IF(C69="Used this year", 1500000/'Behind the scenes stuff'!C69, "Not used")</f>
        <v>Not used</v>
      </c>
      <c r="G69" s="2"/>
      <c r="H69" s="3"/>
    </row>
    <row r="70" spans="1:8" x14ac:dyDescent="0.25">
      <c r="A70" s="19" t="s">
        <v>19</v>
      </c>
      <c r="B70" s="19" t="s">
        <v>43</v>
      </c>
      <c r="C70" s="1" t="s">
        <v>14</v>
      </c>
      <c r="D70" s="20" t="str">
        <f>IF(C70="Used this year", 750000/'Behind the scenes stuff'!C70, "Not used")</f>
        <v>Not used</v>
      </c>
      <c r="E70" s="20" t="str">
        <f>IF(C70="Used this year", 1125000/'Behind the scenes stuff'!C70, "Not used")</f>
        <v>Not used</v>
      </c>
      <c r="F70" s="20" t="str">
        <f>IF(C70="Used this year", 1500000/'Behind the scenes stuff'!C70, "Not used")</f>
        <v>Not used</v>
      </c>
      <c r="G70" s="2"/>
      <c r="H70" s="3"/>
    </row>
    <row r="71" spans="1:8" x14ac:dyDescent="0.25">
      <c r="A71" s="19" t="s">
        <v>91</v>
      </c>
      <c r="B71" s="19" t="s">
        <v>46</v>
      </c>
      <c r="C71" s="1" t="s">
        <v>14</v>
      </c>
      <c r="D71" s="20" t="str">
        <f>IF(C71="Used this year", 750000/'Behind the scenes stuff'!C71, "Not used")</f>
        <v>Not used</v>
      </c>
      <c r="E71" s="20" t="str">
        <f>IF(C71="Used this year", 1125000/'Behind the scenes stuff'!C71, "Not used")</f>
        <v>Not used</v>
      </c>
      <c r="F71" s="20" t="str">
        <f>IF(C71="Used this year", 1500000/'Behind the scenes stuff'!C71, "Not used")</f>
        <v>Not used</v>
      </c>
      <c r="G71" s="2"/>
      <c r="H71" s="3"/>
    </row>
    <row r="72" spans="1:8" x14ac:dyDescent="0.25">
      <c r="A72" s="19" t="s">
        <v>92</v>
      </c>
      <c r="B72" s="19" t="s">
        <v>62</v>
      </c>
      <c r="C72" s="1" t="s">
        <v>14</v>
      </c>
      <c r="D72" s="20" t="str">
        <f>IF(C72="Used this year", 750000/'Behind the scenes stuff'!C72, "Not used")</f>
        <v>Not used</v>
      </c>
      <c r="E72" s="20" t="str">
        <f>IF(C72="Used this year", 1125000/'Behind the scenes stuff'!C72, "Not used")</f>
        <v>Not used</v>
      </c>
      <c r="F72" s="20" t="str">
        <f>IF(C72="Used this year", 1500000/'Behind the scenes stuff'!C72, "Not used")</f>
        <v>Not used</v>
      </c>
      <c r="G72" s="2"/>
      <c r="H72" s="3"/>
    </row>
    <row r="73" spans="1:8" x14ac:dyDescent="0.25">
      <c r="A73" s="19" t="s">
        <v>93</v>
      </c>
      <c r="B73" s="19" t="s">
        <v>42</v>
      </c>
      <c r="C73" s="1" t="s">
        <v>14</v>
      </c>
      <c r="D73" s="20" t="str">
        <f>IF(C73="Used this year", 750000/'Behind the scenes stuff'!C73, "Not used")</f>
        <v>Not used</v>
      </c>
      <c r="E73" s="20" t="str">
        <f>IF(C73="Used this year", 1125000/'Behind the scenes stuff'!C73, "Not used")</f>
        <v>Not used</v>
      </c>
      <c r="F73" s="20" t="str">
        <f>IF(C73="Used this year", 1500000/'Behind the scenes stuff'!C73, "Not used")</f>
        <v>Not used</v>
      </c>
      <c r="G73" s="2"/>
      <c r="H73" s="3"/>
    </row>
    <row r="74" spans="1:8" x14ac:dyDescent="0.25">
      <c r="A74" s="19" t="s">
        <v>94</v>
      </c>
      <c r="B74" s="19" t="s">
        <v>40</v>
      </c>
      <c r="C74" s="1" t="s">
        <v>14</v>
      </c>
      <c r="D74" s="20" t="str">
        <f>IF(C74="Used this year", 750000/'Behind the scenes stuff'!C74, "Not used")</f>
        <v>Not used</v>
      </c>
      <c r="E74" s="20" t="str">
        <f>IF(C74="Used this year", 1125000/'Behind the scenes stuff'!C74, "Not used")</f>
        <v>Not used</v>
      </c>
      <c r="F74" s="20" t="str">
        <f>IF(C74="Used this year", 1500000/'Behind the scenes stuff'!C74, "Not used")</f>
        <v>Not used</v>
      </c>
      <c r="G74" s="2"/>
      <c r="H74" s="3"/>
    </row>
    <row r="75" spans="1:8" x14ac:dyDescent="0.25">
      <c r="A75" s="19" t="s">
        <v>95</v>
      </c>
      <c r="B75" s="19" t="s">
        <v>46</v>
      </c>
      <c r="C75" s="1" t="s">
        <v>14</v>
      </c>
      <c r="D75" s="20" t="str">
        <f>IF(C75="Used this year", 750000/'Behind the scenes stuff'!C75, "Not used")</f>
        <v>Not used</v>
      </c>
      <c r="E75" s="20" t="str">
        <f>IF(C75="Used this year", 1125000/'Behind the scenes stuff'!C75, "Not used")</f>
        <v>Not used</v>
      </c>
      <c r="F75" s="20" t="str">
        <f>IF(C75="Used this year", 1500000/'Behind the scenes stuff'!C75, "Not used")</f>
        <v>Not used</v>
      </c>
      <c r="G75" s="2"/>
      <c r="H75" s="3"/>
    </row>
    <row r="76" spans="1:8" x14ac:dyDescent="0.25">
      <c r="A76" s="19" t="s">
        <v>96</v>
      </c>
      <c r="B76" s="19" t="s">
        <v>42</v>
      </c>
      <c r="C76" s="1" t="s">
        <v>14</v>
      </c>
      <c r="D76" s="20" t="str">
        <f>IF(C76="Used this year", 750000/'Behind the scenes stuff'!C76, "Not used")</f>
        <v>Not used</v>
      </c>
      <c r="E76" s="20" t="str">
        <f>IF(C76="Used this year", 1125000/'Behind the scenes stuff'!C76, "Not used")</f>
        <v>Not used</v>
      </c>
      <c r="F76" s="20" t="str">
        <f>IF(C76="Used this year", 1500000/'Behind the scenes stuff'!C76, "Not used")</f>
        <v>Not used</v>
      </c>
      <c r="G76" s="2"/>
      <c r="H76" s="3"/>
    </row>
    <row r="77" spans="1:8" x14ac:dyDescent="0.25">
      <c r="A77" s="19" t="s">
        <v>97</v>
      </c>
      <c r="B77" s="19" t="s">
        <v>46</v>
      </c>
      <c r="C77" s="1" t="s">
        <v>14</v>
      </c>
      <c r="D77" s="20" t="str">
        <f>IF(C77="Used this year", 750000/'Behind the scenes stuff'!C77, "Not used")</f>
        <v>Not used</v>
      </c>
      <c r="E77" s="20" t="str">
        <f>IF(C77="Used this year", 1125000/'Behind the scenes stuff'!C77, "Not used")</f>
        <v>Not used</v>
      </c>
      <c r="F77" s="20" t="str">
        <f>IF(C77="Used this year", 1500000/'Behind the scenes stuff'!C77, "Not used")</f>
        <v>Not used</v>
      </c>
      <c r="G77" s="2"/>
      <c r="H77" s="3"/>
    </row>
    <row r="78" spans="1:8" x14ac:dyDescent="0.25">
      <c r="A78" s="19" t="s">
        <v>98</v>
      </c>
      <c r="B78" s="19" t="s">
        <v>46</v>
      </c>
      <c r="C78" s="1" t="s">
        <v>14</v>
      </c>
      <c r="D78" s="20" t="str">
        <f>IF(C78="Used this year", 750000/'Behind the scenes stuff'!C78, "Not used")</f>
        <v>Not used</v>
      </c>
      <c r="E78" s="20" t="str">
        <f>IF(C78="Used this year", 1125000/'Behind the scenes stuff'!C78, "Not used")</f>
        <v>Not used</v>
      </c>
      <c r="F78" s="20" t="str">
        <f>IF(C78="Used this year", 1500000/'Behind the scenes stuff'!C78, "Not used")</f>
        <v>Not used</v>
      </c>
      <c r="G78" s="2"/>
      <c r="H78" s="3"/>
    </row>
    <row r="79" spans="1:8" x14ac:dyDescent="0.25">
      <c r="A79" s="19" t="s">
        <v>99</v>
      </c>
      <c r="B79" s="19" t="s">
        <v>42</v>
      </c>
      <c r="C79" s="1" t="s">
        <v>14</v>
      </c>
      <c r="D79" s="20" t="str">
        <f>IF(C79="Used this year", 750000/'Behind the scenes stuff'!C79, "Not used")</f>
        <v>Not used</v>
      </c>
      <c r="E79" s="20" t="str">
        <f>IF(C79="Used this year", 1125000/'Behind the scenes stuff'!C79, "Not used")</f>
        <v>Not used</v>
      </c>
      <c r="F79" s="20" t="str">
        <f>IF(C79="Used this year", 1500000/'Behind the scenes stuff'!C79, "Not used")</f>
        <v>Not used</v>
      </c>
      <c r="G79" s="2"/>
      <c r="H79" s="3"/>
    </row>
    <row r="80" spans="1:8" x14ac:dyDescent="0.25">
      <c r="A80" s="19" t="s">
        <v>100</v>
      </c>
      <c r="B80" s="19" t="s">
        <v>42</v>
      </c>
      <c r="C80" s="1" t="s">
        <v>14</v>
      </c>
      <c r="D80" s="20" t="str">
        <f>IF(C80="Used this year", 750000/'Behind the scenes stuff'!C80, "Not used")</f>
        <v>Not used</v>
      </c>
      <c r="E80" s="20" t="str">
        <f>IF(C80="Used this year", 1125000/'Behind the scenes stuff'!C80, "Not used")</f>
        <v>Not used</v>
      </c>
      <c r="F80" s="20" t="str">
        <f>IF(C80="Used this year", 1500000/'Behind the scenes stuff'!C80, "Not used")</f>
        <v>Not used</v>
      </c>
      <c r="G80" s="2"/>
      <c r="H80" s="3"/>
    </row>
    <row r="81" spans="1:15" x14ac:dyDescent="0.25">
      <c r="A81" s="19" t="s">
        <v>101</v>
      </c>
      <c r="B81" s="19" t="s">
        <v>40</v>
      </c>
      <c r="C81" s="1" t="s">
        <v>14</v>
      </c>
      <c r="D81" s="20" t="str">
        <f>IF(C81="Used this year", 750000/'Behind the scenes stuff'!C81, "Not used")</f>
        <v>Not used</v>
      </c>
      <c r="E81" s="20" t="str">
        <f>IF(C81="Used this year", 1125000/'Behind the scenes stuff'!C81, "Not used")</f>
        <v>Not used</v>
      </c>
      <c r="F81" s="20" t="str">
        <f>IF(C81="Used this year", 1500000/'Behind the scenes stuff'!C81, "Not used")</f>
        <v>Not used</v>
      </c>
      <c r="G81" s="2"/>
      <c r="H81" s="3"/>
    </row>
    <row r="82" spans="1:15" ht="15.75" thickBot="1" x14ac:dyDescent="0.3">
      <c r="A82" s="19" t="s">
        <v>102</v>
      </c>
      <c r="B82" s="19" t="s">
        <v>46</v>
      </c>
      <c r="C82" s="1" t="s">
        <v>14</v>
      </c>
      <c r="D82" s="20" t="str">
        <f>IF(C82="Used this year", 750000/'Behind the scenes stuff'!C82, "Not used")</f>
        <v>Not used</v>
      </c>
      <c r="E82" s="20" t="str">
        <f>IF(C82="Used this year", 1125000/'Behind the scenes stuff'!C82, "Not used")</f>
        <v>Not used</v>
      </c>
      <c r="F82" s="20" t="str">
        <f>IF(C82="Used this year", 1500000/'Behind the scenes stuff'!C82, "Not used")</f>
        <v>Not used</v>
      </c>
      <c r="G82" s="4"/>
      <c r="H82" s="3"/>
    </row>
    <row r="83" spans="1:15" x14ac:dyDescent="0.25">
      <c r="A83" s="21"/>
      <c r="B83" s="21"/>
      <c r="C83" s="21"/>
      <c r="D83" s="22" t="s">
        <v>2</v>
      </c>
      <c r="E83" s="23" t="s">
        <v>3</v>
      </c>
      <c r="F83" s="24" t="s">
        <v>4</v>
      </c>
      <c r="G83" s="25" t="s">
        <v>20</v>
      </c>
      <c r="H83" s="6"/>
    </row>
    <row r="84" spans="1:15" ht="19.5" thickBot="1" x14ac:dyDescent="0.3">
      <c r="A84" s="26" t="s">
        <v>121</v>
      </c>
      <c r="B84" s="26"/>
      <c r="C84" s="26"/>
      <c r="D84" s="27">
        <f>MIN(D5:D82)</f>
        <v>0</v>
      </c>
      <c r="E84" s="28">
        <f>MIN(E5:E82)</f>
        <v>0</v>
      </c>
      <c r="F84" s="29">
        <f>MIN(F5:F82)</f>
        <v>0</v>
      </c>
      <c r="G84" s="30">
        <f>SUM(G5:G82)</f>
        <v>0</v>
      </c>
      <c r="H84" s="31"/>
    </row>
    <row r="85" spans="1:15" ht="15" customHeight="1" thickBot="1" x14ac:dyDescent="0.3">
      <c r="A85" s="32"/>
      <c r="B85" s="32"/>
      <c r="C85" s="32"/>
      <c r="D85" s="32"/>
      <c r="E85" s="32"/>
      <c r="F85" s="32"/>
      <c r="G85" s="32"/>
      <c r="H85" s="32"/>
    </row>
    <row r="86" spans="1:15" ht="51" customHeight="1" thickBot="1" x14ac:dyDescent="0.3">
      <c r="A86" s="33" t="s">
        <v>21</v>
      </c>
      <c r="B86" s="34"/>
      <c r="C86" s="35">
        <f>D84-G84</f>
        <v>0</v>
      </c>
      <c r="D86" s="36" t="s">
        <v>22</v>
      </c>
      <c r="E86" s="36"/>
      <c r="F86" s="36"/>
      <c r="G86" s="36"/>
      <c r="H86" s="37"/>
    </row>
    <row r="87" spans="1:15" ht="51" customHeight="1" thickBot="1" x14ac:dyDescent="0.3">
      <c r="A87" s="38" t="s">
        <v>23</v>
      </c>
      <c r="B87" s="39"/>
      <c r="C87" s="35">
        <f>E84-G84</f>
        <v>0</v>
      </c>
      <c r="D87" s="40" t="s">
        <v>24</v>
      </c>
      <c r="E87" s="40"/>
      <c r="F87" s="40"/>
      <c r="G87" s="40"/>
      <c r="H87" s="41"/>
      <c r="I87" s="42"/>
    </row>
    <row r="88" spans="1:15" ht="51" customHeight="1" thickBot="1" x14ac:dyDescent="0.3">
      <c r="A88" s="43" t="s">
        <v>25</v>
      </c>
      <c r="B88" s="44"/>
      <c r="C88" s="35">
        <f>F84-G84</f>
        <v>0</v>
      </c>
      <c r="D88" s="45" t="s">
        <v>26</v>
      </c>
      <c r="E88" s="45"/>
      <c r="F88" s="45"/>
      <c r="G88" s="45"/>
      <c r="H88" s="46"/>
      <c r="I88" s="42"/>
    </row>
    <row r="89" spans="1:15" ht="15" customHeight="1" thickBot="1" x14ac:dyDescent="0.3">
      <c r="A89" s="47"/>
      <c r="B89" s="47"/>
      <c r="C89" s="47"/>
      <c r="D89" s="47"/>
      <c r="E89" s="47"/>
      <c r="F89" s="47"/>
      <c r="G89" s="47"/>
      <c r="H89" s="47"/>
      <c r="I89" s="42"/>
    </row>
    <row r="90" spans="1:15" ht="18" customHeight="1" x14ac:dyDescent="0.25">
      <c r="A90" s="48" t="s">
        <v>27</v>
      </c>
      <c r="B90" s="49"/>
      <c r="C90" s="49"/>
      <c r="D90" s="49"/>
      <c r="E90" s="49"/>
      <c r="F90" s="49"/>
      <c r="G90" s="49"/>
      <c r="H90" s="50"/>
      <c r="O90" s="31"/>
    </row>
    <row r="91" spans="1:15" ht="45" customHeight="1" x14ac:dyDescent="0.25">
      <c r="A91" s="51" t="s">
        <v>28</v>
      </c>
      <c r="B91" s="52"/>
      <c r="C91" s="52"/>
      <c r="D91" s="52"/>
      <c r="E91" s="52"/>
      <c r="F91" s="52"/>
      <c r="G91" s="52"/>
      <c r="H91" s="53"/>
      <c r="O91" s="31"/>
    </row>
    <row r="92" spans="1:15" ht="30" customHeight="1" x14ac:dyDescent="0.25">
      <c r="A92" s="51" t="s">
        <v>29</v>
      </c>
      <c r="B92" s="52"/>
      <c r="C92" s="52"/>
      <c r="D92" s="52"/>
      <c r="E92" s="52"/>
      <c r="F92" s="52"/>
      <c r="G92" s="52"/>
      <c r="H92" s="53"/>
      <c r="O92" s="31"/>
    </row>
    <row r="93" spans="1:15" ht="30" customHeight="1" x14ac:dyDescent="0.25">
      <c r="A93" s="51" t="s">
        <v>30</v>
      </c>
      <c r="B93" s="52"/>
      <c r="C93" s="52"/>
      <c r="D93" s="52"/>
      <c r="E93" s="52"/>
      <c r="F93" s="52"/>
      <c r="G93" s="52"/>
      <c r="H93" s="53"/>
      <c r="O93" s="31"/>
    </row>
    <row r="94" spans="1:15" ht="45" customHeight="1" x14ac:dyDescent="0.25">
      <c r="A94" s="51" t="s">
        <v>31</v>
      </c>
      <c r="B94" s="52"/>
      <c r="C94" s="52"/>
      <c r="D94" s="52"/>
      <c r="E94" s="52"/>
      <c r="F94" s="52"/>
      <c r="G94" s="52"/>
      <c r="H94" s="53"/>
      <c r="O94" s="31"/>
    </row>
    <row r="95" spans="1:15" ht="45" customHeight="1" x14ac:dyDescent="0.25">
      <c r="A95" s="51" t="s">
        <v>32</v>
      </c>
      <c r="B95" s="52"/>
      <c r="C95" s="52"/>
      <c r="D95" s="52"/>
      <c r="E95" s="52"/>
      <c r="F95" s="52"/>
      <c r="G95" s="52"/>
      <c r="H95" s="53"/>
      <c r="O95" s="31"/>
    </row>
    <row r="96" spans="1:15" ht="30" customHeight="1" x14ac:dyDescent="0.25">
      <c r="A96" s="51" t="s">
        <v>33</v>
      </c>
      <c r="B96" s="52"/>
      <c r="C96" s="52"/>
      <c r="D96" s="52"/>
      <c r="E96" s="52"/>
      <c r="F96" s="52"/>
      <c r="G96" s="52"/>
      <c r="H96" s="53"/>
      <c r="O96" s="31"/>
    </row>
    <row r="97" spans="1:9" ht="90" customHeight="1" x14ac:dyDescent="0.25">
      <c r="A97" s="51" t="s">
        <v>34</v>
      </c>
      <c r="B97" s="52"/>
      <c r="C97" s="52"/>
      <c r="D97" s="52"/>
      <c r="E97" s="52"/>
      <c r="F97" s="52"/>
      <c r="G97" s="52"/>
      <c r="H97" s="53"/>
    </row>
    <row r="98" spans="1:9" ht="15" customHeight="1" thickBot="1" x14ac:dyDescent="0.3">
      <c r="A98" s="54"/>
      <c r="B98" s="55"/>
      <c r="C98" s="55"/>
      <c r="D98" s="55"/>
      <c r="E98" s="55"/>
      <c r="F98" s="55"/>
      <c r="G98" s="55"/>
      <c r="H98" s="56"/>
      <c r="I98" s="57"/>
    </row>
    <row r="99" spans="1:9" ht="166.15" customHeight="1" thickBot="1" x14ac:dyDescent="0.3">
      <c r="A99" s="58" t="s">
        <v>35</v>
      </c>
      <c r="B99" s="59"/>
      <c r="C99" s="59"/>
      <c r="D99" s="59"/>
      <c r="E99" s="59"/>
      <c r="F99" s="59"/>
      <c r="G99" s="59"/>
      <c r="H99" s="60"/>
    </row>
    <row r="100" spans="1:9" ht="216.75" customHeight="1" thickBot="1" x14ac:dyDescent="0.3">
      <c r="A100" s="61" t="s">
        <v>122</v>
      </c>
      <c r="B100" s="62"/>
      <c r="C100" s="62"/>
      <c r="D100" s="62"/>
      <c r="E100" s="62"/>
      <c r="F100" s="62"/>
      <c r="G100" s="62"/>
      <c r="H100" s="63"/>
      <c r="I100" s="57"/>
    </row>
    <row r="101" spans="1:9" ht="30" customHeight="1" x14ac:dyDescent="0.25">
      <c r="A101" s="64" t="s">
        <v>119</v>
      </c>
      <c r="B101" s="65"/>
      <c r="C101" s="65"/>
      <c r="D101" s="65"/>
      <c r="E101" s="65"/>
      <c r="F101" s="65"/>
      <c r="G101" s="65"/>
      <c r="H101" s="66"/>
    </row>
    <row r="102" spans="1:9" ht="30" customHeight="1" thickBot="1" x14ac:dyDescent="0.3">
      <c r="A102" s="67" t="s">
        <v>120</v>
      </c>
      <c r="B102" s="68"/>
      <c r="C102" s="68"/>
      <c r="D102" s="68"/>
      <c r="E102" s="68"/>
      <c r="F102" s="68"/>
      <c r="G102" s="68"/>
      <c r="H102" s="69"/>
    </row>
  </sheetData>
  <sheetProtection sheet="1" objects="1" scenarios="1"/>
  <mergeCells count="25">
    <mergeCell ref="A91:H91"/>
    <mergeCell ref="A92:H92"/>
    <mergeCell ref="A93:H93"/>
    <mergeCell ref="A1:H1"/>
    <mergeCell ref="G3:H3"/>
    <mergeCell ref="A83:C83"/>
    <mergeCell ref="A84:C84"/>
    <mergeCell ref="A85:H85"/>
    <mergeCell ref="D86:H86"/>
    <mergeCell ref="A101:H101"/>
    <mergeCell ref="A102:H102"/>
    <mergeCell ref="A100:H100"/>
    <mergeCell ref="A3:B3"/>
    <mergeCell ref="A88:B88"/>
    <mergeCell ref="A87:B87"/>
    <mergeCell ref="A86:B86"/>
    <mergeCell ref="A94:H94"/>
    <mergeCell ref="A95:H95"/>
    <mergeCell ref="A96:H96"/>
    <mergeCell ref="A97:H97"/>
    <mergeCell ref="A98:H98"/>
    <mergeCell ref="A99:H99"/>
    <mergeCell ref="D87:H87"/>
    <mergeCell ref="D88:H88"/>
    <mergeCell ref="A89:H89"/>
  </mergeCells>
  <conditionalFormatting sqref="I87">
    <cfRule type="colorScale" priority="1">
      <colorScale>
        <cfvo type="num" val="0"/>
        <cfvo type="percent" val="75"/>
        <color rgb="FFFFC000"/>
        <color theme="0"/>
      </colorScale>
    </cfRule>
  </conditionalFormatting>
  <conditionalFormatting sqref="I88:I89">
    <cfRule type="colorScale" priority="2">
      <colorScale>
        <cfvo type="num" val="0"/>
        <cfvo type="percent" val="100"/>
        <color rgb="FFFF0000"/>
        <color theme="0"/>
      </colorScale>
    </cfRule>
  </conditionalFormatting>
  <dataValidations count="3">
    <dataValidation allowBlank="1" showInputMessage="1" showErrorMessage="1" promptTitle="Justification" prompt="RU2020 states we must be able to justify any use of a site with radon levels above 300Bqm-3. State your reason for using this site during the year." sqref="H5:H82" xr:uid="{A47C3748-614C-4D3C-AFEE-292C2713C889}"/>
    <dataValidation type="list" allowBlank="1" showInputMessage="1" showErrorMessage="1" errorTitle="Invalid entry" error="Select only options on the list" promptTitle="Do you use this site?" prompt="If you have used, or will use this site (or part of a site) this year, select &quot;Used this year&quot;. If not, leave the &quot;Not used this year&quot; option selected." sqref="C5:C82" xr:uid="{F1386A69-C8D1-4DB7-85E2-56524862115C}">
      <formula1>"Not used this year, Used this year"</formula1>
    </dataValidation>
    <dataValidation type="custom" operator="greaterThan" allowBlank="1" showInputMessage="1" showErrorMessage="1" errorTitle="Site not used" error="To enter hours here, you must change the site to &quot;Used this year&quot; first." promptTitle="Hours work logged" prompt="Input the hours worked in a decimal format. For example:_x000a_1 hour = 1_x000a_1 hour 30 minutes = 1.5_x000a_1 hour 45 minutes = 1.75_x000a_Note that the site must be marked as &quot;Used this year&quot; before you can enter anything in this column." sqref="G5:G82" xr:uid="{34D086D2-DF88-4032-BAA9-6579396D0F25}">
      <formula1>IF(C5="Used this year",TRUE)</formula1>
    </dataValidation>
  </dataValidations>
  <pageMargins left="0.25" right="0.25" top="0.75" bottom="0.75" header="0.3" footer="0.3"/>
  <pageSetup paperSize="8" scale="9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55EF2-7C47-4365-BD81-3688C10E7B68}">
  <dimension ref="A3:F82"/>
  <sheetViews>
    <sheetView zoomScaleNormal="100" workbookViewId="0"/>
  </sheetViews>
  <sheetFormatPr defaultRowHeight="15" x14ac:dyDescent="0.25"/>
  <cols>
    <col min="1" max="1" width="47.5703125" style="6" customWidth="1"/>
    <col min="2" max="2" width="12.28515625" style="6" customWidth="1"/>
    <col min="3" max="3" width="16.7109375" style="70" customWidth="1"/>
    <col min="4" max="6" width="17.7109375" style="70" customWidth="1"/>
    <col min="7" max="16384" width="9.140625" style="6"/>
  </cols>
  <sheetData>
    <row r="3" spans="1:6" ht="42" customHeight="1" x14ac:dyDescent="0.25">
      <c r="A3" s="71" t="s">
        <v>36</v>
      </c>
      <c r="B3" s="71"/>
      <c r="C3" s="71"/>
      <c r="D3" s="72" t="s">
        <v>2</v>
      </c>
      <c r="E3" s="12" t="s">
        <v>3</v>
      </c>
      <c r="F3" s="73" t="s">
        <v>4</v>
      </c>
    </row>
    <row r="4" spans="1:6" ht="56.25" customHeight="1" x14ac:dyDescent="0.25">
      <c r="A4" s="74" t="s">
        <v>37</v>
      </c>
      <c r="B4" s="74" t="s">
        <v>103</v>
      </c>
      <c r="C4" s="75" t="s">
        <v>38</v>
      </c>
      <c r="D4" s="76" t="s">
        <v>8</v>
      </c>
      <c r="E4" s="18" t="s">
        <v>9</v>
      </c>
      <c r="F4" s="77" t="s">
        <v>10</v>
      </c>
    </row>
    <row r="5" spans="1:6" x14ac:dyDescent="0.25">
      <c r="A5" s="19" t="s">
        <v>39</v>
      </c>
      <c r="B5" s="19" t="s">
        <v>40</v>
      </c>
      <c r="C5" s="78">
        <v>51</v>
      </c>
      <c r="D5" s="79">
        <f>750000/C5</f>
        <v>14705.882352941177</v>
      </c>
      <c r="E5" s="79">
        <f>1125000/C5</f>
        <v>22058.823529411766</v>
      </c>
      <c r="F5" s="79">
        <f>1500000/C5</f>
        <v>29411.764705882353</v>
      </c>
    </row>
    <row r="6" spans="1:6" x14ac:dyDescent="0.25">
      <c r="A6" s="19" t="s">
        <v>41</v>
      </c>
      <c r="B6" s="19" t="s">
        <v>42</v>
      </c>
      <c r="C6" s="78">
        <v>16920</v>
      </c>
      <c r="D6" s="79">
        <f t="shared" ref="D6:D32" si="0">750000/C6</f>
        <v>44.326241134751776</v>
      </c>
      <c r="E6" s="79">
        <f t="shared" ref="E6:E32" si="1">1125000/C6</f>
        <v>66.489361702127653</v>
      </c>
      <c r="F6" s="79">
        <f t="shared" ref="F6:F32" si="2">1500000/C6</f>
        <v>88.652482269503551</v>
      </c>
    </row>
    <row r="7" spans="1:6" x14ac:dyDescent="0.25">
      <c r="A7" s="19" t="s">
        <v>13</v>
      </c>
      <c r="B7" s="19" t="s">
        <v>43</v>
      </c>
      <c r="C7" s="78">
        <v>1600</v>
      </c>
      <c r="D7" s="79">
        <f t="shared" si="0"/>
        <v>468.75</v>
      </c>
      <c r="E7" s="79">
        <f t="shared" si="1"/>
        <v>703.125</v>
      </c>
      <c r="F7" s="79">
        <f t="shared" si="2"/>
        <v>937.5</v>
      </c>
    </row>
    <row r="8" spans="1:6" x14ac:dyDescent="0.25">
      <c r="A8" s="19" t="s">
        <v>44</v>
      </c>
      <c r="B8" s="19" t="s">
        <v>43</v>
      </c>
      <c r="C8" s="79">
        <v>23667</v>
      </c>
      <c r="D8" s="79">
        <f t="shared" si="0"/>
        <v>31.689694511344911</v>
      </c>
      <c r="E8" s="79">
        <f t="shared" si="1"/>
        <v>47.534541767017366</v>
      </c>
      <c r="F8" s="79">
        <f t="shared" si="2"/>
        <v>63.379389022689821</v>
      </c>
    </row>
    <row r="9" spans="1:6" x14ac:dyDescent="0.25">
      <c r="A9" s="19" t="s">
        <v>45</v>
      </c>
      <c r="B9" s="19" t="s">
        <v>46</v>
      </c>
      <c r="C9" s="78">
        <v>340</v>
      </c>
      <c r="D9" s="79">
        <f t="shared" si="0"/>
        <v>2205.8823529411766</v>
      </c>
      <c r="E9" s="79">
        <f t="shared" si="1"/>
        <v>3308.8235294117649</v>
      </c>
      <c r="F9" s="79">
        <f t="shared" si="2"/>
        <v>4411.7647058823532</v>
      </c>
    </row>
    <row r="10" spans="1:6" x14ac:dyDescent="0.25">
      <c r="A10" s="19" t="s">
        <v>47</v>
      </c>
      <c r="B10" s="19" t="s">
        <v>42</v>
      </c>
      <c r="C10" s="78">
        <v>1217</v>
      </c>
      <c r="D10" s="79">
        <f t="shared" si="0"/>
        <v>616.26951520131468</v>
      </c>
      <c r="E10" s="79">
        <f t="shared" si="1"/>
        <v>924.40427280197207</v>
      </c>
      <c r="F10" s="79">
        <f t="shared" si="2"/>
        <v>1232.5390304026294</v>
      </c>
    </row>
    <row r="11" spans="1:6" x14ac:dyDescent="0.25">
      <c r="A11" s="19" t="s">
        <v>48</v>
      </c>
      <c r="B11" s="19" t="s">
        <v>46</v>
      </c>
      <c r="C11" s="78">
        <v>442</v>
      </c>
      <c r="D11" s="79">
        <f t="shared" si="0"/>
        <v>1696.8325791855204</v>
      </c>
      <c r="E11" s="79">
        <f t="shared" si="1"/>
        <v>2545.2488687782807</v>
      </c>
      <c r="F11" s="79">
        <f t="shared" si="2"/>
        <v>3393.6651583710409</v>
      </c>
    </row>
    <row r="12" spans="1:6" x14ac:dyDescent="0.25">
      <c r="A12" s="19" t="s">
        <v>49</v>
      </c>
      <c r="B12" s="19" t="s">
        <v>46</v>
      </c>
      <c r="C12" s="78">
        <v>910</v>
      </c>
      <c r="D12" s="79">
        <f t="shared" si="0"/>
        <v>824.17582417582423</v>
      </c>
      <c r="E12" s="79">
        <f t="shared" si="1"/>
        <v>1236.2637362637363</v>
      </c>
      <c r="F12" s="79">
        <f t="shared" si="2"/>
        <v>1648.3516483516485</v>
      </c>
    </row>
    <row r="13" spans="1:6" x14ac:dyDescent="0.25">
      <c r="A13" s="19" t="s">
        <v>104</v>
      </c>
      <c r="B13" s="19" t="s">
        <v>40</v>
      </c>
      <c r="C13" s="78">
        <v>10000</v>
      </c>
      <c r="D13" s="79">
        <f t="shared" si="0"/>
        <v>75</v>
      </c>
      <c r="E13" s="79">
        <f t="shared" si="1"/>
        <v>112.5</v>
      </c>
      <c r="F13" s="79">
        <f t="shared" si="2"/>
        <v>150</v>
      </c>
    </row>
    <row r="14" spans="1:6" x14ac:dyDescent="0.25">
      <c r="A14" s="19" t="s">
        <v>105</v>
      </c>
      <c r="B14" s="19" t="s">
        <v>40</v>
      </c>
      <c r="C14" s="78">
        <v>190</v>
      </c>
      <c r="D14" s="79">
        <f t="shared" si="0"/>
        <v>3947.3684210526317</v>
      </c>
      <c r="E14" s="79">
        <f t="shared" si="1"/>
        <v>5921.0526315789475</v>
      </c>
      <c r="F14" s="79">
        <f t="shared" si="2"/>
        <v>7894.7368421052633</v>
      </c>
    </row>
    <row r="15" spans="1:6" x14ac:dyDescent="0.25">
      <c r="A15" s="19" t="s">
        <v>50</v>
      </c>
      <c r="B15" s="19" t="s">
        <v>46</v>
      </c>
      <c r="C15" s="78">
        <v>140</v>
      </c>
      <c r="D15" s="79">
        <f t="shared" si="0"/>
        <v>5357.1428571428569</v>
      </c>
      <c r="E15" s="79">
        <f t="shared" si="1"/>
        <v>8035.7142857142853</v>
      </c>
      <c r="F15" s="79">
        <f t="shared" si="2"/>
        <v>10714.285714285714</v>
      </c>
    </row>
    <row r="16" spans="1:6" x14ac:dyDescent="0.25">
      <c r="A16" s="19" t="s">
        <v>15</v>
      </c>
      <c r="B16" s="19" t="s">
        <v>43</v>
      </c>
      <c r="C16" s="78">
        <v>20667</v>
      </c>
      <c r="D16" s="79">
        <f t="shared" si="0"/>
        <v>36.289737262302218</v>
      </c>
      <c r="E16" s="79">
        <f t="shared" si="1"/>
        <v>54.43460589345333</v>
      </c>
      <c r="F16" s="79">
        <f t="shared" si="2"/>
        <v>72.579474524604436</v>
      </c>
    </row>
    <row r="17" spans="1:6" x14ac:dyDescent="0.25">
      <c r="A17" s="19" t="s">
        <v>107</v>
      </c>
      <c r="B17" s="19" t="s">
        <v>43</v>
      </c>
      <c r="C17" s="78">
        <v>2363</v>
      </c>
      <c r="D17" s="79">
        <f t="shared" si="0"/>
        <v>317.39314430808292</v>
      </c>
      <c r="E17" s="79">
        <f t="shared" si="1"/>
        <v>476.08971646212444</v>
      </c>
      <c r="F17" s="79">
        <f t="shared" si="2"/>
        <v>634.78628861616585</v>
      </c>
    </row>
    <row r="18" spans="1:6" x14ac:dyDescent="0.25">
      <c r="A18" s="19" t="s">
        <v>51</v>
      </c>
      <c r="B18" s="19" t="s">
        <v>46</v>
      </c>
      <c r="C18" s="78">
        <v>28</v>
      </c>
      <c r="D18" s="79">
        <f t="shared" si="0"/>
        <v>26785.714285714286</v>
      </c>
      <c r="E18" s="79">
        <f t="shared" si="1"/>
        <v>40178.571428571428</v>
      </c>
      <c r="F18" s="79">
        <f t="shared" si="2"/>
        <v>53571.428571428572</v>
      </c>
    </row>
    <row r="19" spans="1:6" x14ac:dyDescent="0.25">
      <c r="A19" s="19" t="s">
        <v>52</v>
      </c>
      <c r="B19" s="19" t="s">
        <v>46</v>
      </c>
      <c r="C19" s="78">
        <v>4900</v>
      </c>
      <c r="D19" s="79">
        <f t="shared" si="0"/>
        <v>153.0612244897959</v>
      </c>
      <c r="E19" s="79">
        <f t="shared" si="1"/>
        <v>229.59183673469389</v>
      </c>
      <c r="F19" s="79">
        <f t="shared" si="2"/>
        <v>306.12244897959181</v>
      </c>
    </row>
    <row r="20" spans="1:6" x14ac:dyDescent="0.25">
      <c r="A20" s="19" t="s">
        <v>53</v>
      </c>
      <c r="B20" s="19" t="s">
        <v>42</v>
      </c>
      <c r="C20" s="78">
        <v>4941</v>
      </c>
      <c r="D20" s="79">
        <f t="shared" si="0"/>
        <v>151.79113539769278</v>
      </c>
      <c r="E20" s="79">
        <f t="shared" si="1"/>
        <v>227.68670309653916</v>
      </c>
      <c r="F20" s="79">
        <f t="shared" si="2"/>
        <v>303.58227079538557</v>
      </c>
    </row>
    <row r="21" spans="1:6" x14ac:dyDescent="0.25">
      <c r="A21" s="19" t="s">
        <v>54</v>
      </c>
      <c r="B21" s="19" t="s">
        <v>42</v>
      </c>
      <c r="C21" s="78">
        <v>2484</v>
      </c>
      <c r="D21" s="79">
        <f t="shared" si="0"/>
        <v>301.93236714975848</v>
      </c>
      <c r="E21" s="79">
        <f t="shared" si="1"/>
        <v>452.89855072463769</v>
      </c>
      <c r="F21" s="79">
        <f t="shared" si="2"/>
        <v>603.86473429951695</v>
      </c>
    </row>
    <row r="22" spans="1:6" x14ac:dyDescent="0.25">
      <c r="A22" s="19" t="s">
        <v>55</v>
      </c>
      <c r="B22" s="19" t="s">
        <v>42</v>
      </c>
      <c r="C22" s="78">
        <v>347</v>
      </c>
      <c r="D22" s="79">
        <f t="shared" si="0"/>
        <v>2161.3832853025938</v>
      </c>
      <c r="E22" s="79">
        <f t="shared" si="1"/>
        <v>3242.0749279538904</v>
      </c>
      <c r="F22" s="79">
        <f t="shared" si="2"/>
        <v>4322.7665706051876</v>
      </c>
    </row>
    <row r="23" spans="1:6" x14ac:dyDescent="0.25">
      <c r="A23" s="19" t="s">
        <v>56</v>
      </c>
      <c r="B23" s="19" t="s">
        <v>40</v>
      </c>
      <c r="C23" s="78">
        <v>415</v>
      </c>
      <c r="D23" s="79">
        <f t="shared" si="0"/>
        <v>1807.2289156626507</v>
      </c>
      <c r="E23" s="79">
        <f t="shared" si="1"/>
        <v>2710.8433734939758</v>
      </c>
      <c r="F23" s="79">
        <f t="shared" si="2"/>
        <v>3614.4578313253014</v>
      </c>
    </row>
    <row r="24" spans="1:6" x14ac:dyDescent="0.25">
      <c r="A24" s="19" t="s">
        <v>57</v>
      </c>
      <c r="B24" s="19" t="s">
        <v>40</v>
      </c>
      <c r="C24" s="78">
        <v>345</v>
      </c>
      <c r="D24" s="79">
        <f t="shared" si="0"/>
        <v>2173.913043478261</v>
      </c>
      <c r="E24" s="79">
        <f t="shared" si="1"/>
        <v>3260.8695652173915</v>
      </c>
      <c r="F24" s="79">
        <f t="shared" si="2"/>
        <v>4347.826086956522</v>
      </c>
    </row>
    <row r="25" spans="1:6" x14ac:dyDescent="0.25">
      <c r="A25" s="19" t="s">
        <v>58</v>
      </c>
      <c r="B25" s="19" t="s">
        <v>46</v>
      </c>
      <c r="C25" s="78">
        <v>645</v>
      </c>
      <c r="D25" s="79">
        <f t="shared" si="0"/>
        <v>1162.7906976744187</v>
      </c>
      <c r="E25" s="79">
        <f t="shared" si="1"/>
        <v>1744.1860465116279</v>
      </c>
      <c r="F25" s="79">
        <f t="shared" si="2"/>
        <v>2325.5813953488373</v>
      </c>
    </row>
    <row r="26" spans="1:6" x14ac:dyDescent="0.25">
      <c r="A26" s="19" t="s">
        <v>108</v>
      </c>
      <c r="B26" s="19" t="s">
        <v>42</v>
      </c>
      <c r="C26" s="78">
        <v>3518</v>
      </c>
      <c r="D26" s="79">
        <f t="shared" si="0"/>
        <v>213.18931210915292</v>
      </c>
      <c r="E26" s="79">
        <f t="shared" si="1"/>
        <v>319.78396816372941</v>
      </c>
      <c r="F26" s="79">
        <f t="shared" si="2"/>
        <v>426.37862421830584</v>
      </c>
    </row>
    <row r="27" spans="1:6" x14ac:dyDescent="0.25">
      <c r="A27" s="19" t="s">
        <v>106</v>
      </c>
      <c r="B27" s="19" t="s">
        <v>42</v>
      </c>
      <c r="C27" s="78">
        <v>3020</v>
      </c>
      <c r="D27" s="79">
        <f t="shared" si="0"/>
        <v>248.34437086092714</v>
      </c>
      <c r="E27" s="79">
        <f t="shared" si="1"/>
        <v>372.51655629139071</v>
      </c>
      <c r="F27" s="79">
        <f t="shared" si="2"/>
        <v>496.68874172185429</v>
      </c>
    </row>
    <row r="28" spans="1:6" x14ac:dyDescent="0.25">
      <c r="A28" s="19" t="s">
        <v>59</v>
      </c>
      <c r="B28" s="19" t="s">
        <v>40</v>
      </c>
      <c r="C28" s="78">
        <v>343</v>
      </c>
      <c r="D28" s="79">
        <f t="shared" si="0"/>
        <v>2186.5889212827988</v>
      </c>
      <c r="E28" s="79">
        <f t="shared" si="1"/>
        <v>3279.8833819241981</v>
      </c>
      <c r="F28" s="79">
        <f t="shared" si="2"/>
        <v>4373.1778425655975</v>
      </c>
    </row>
    <row r="29" spans="1:6" x14ac:dyDescent="0.25">
      <c r="A29" s="19" t="s">
        <v>60</v>
      </c>
      <c r="B29" s="19" t="s">
        <v>40</v>
      </c>
      <c r="C29" s="78">
        <v>14</v>
      </c>
      <c r="D29" s="79">
        <f t="shared" si="0"/>
        <v>53571.428571428572</v>
      </c>
      <c r="E29" s="79">
        <f t="shared" si="1"/>
        <v>80357.142857142855</v>
      </c>
      <c r="F29" s="79">
        <f t="shared" si="2"/>
        <v>107142.85714285714</v>
      </c>
    </row>
    <row r="30" spans="1:6" x14ac:dyDescent="0.25">
      <c r="A30" s="19" t="s">
        <v>109</v>
      </c>
      <c r="B30" s="19" t="s">
        <v>43</v>
      </c>
      <c r="C30" s="78">
        <v>16567</v>
      </c>
      <c r="D30" s="79">
        <f t="shared" si="0"/>
        <v>45.270718899016117</v>
      </c>
      <c r="E30" s="79">
        <f t="shared" si="1"/>
        <v>67.906078348524176</v>
      </c>
      <c r="F30" s="79">
        <f t="shared" si="2"/>
        <v>90.541437798032234</v>
      </c>
    </row>
    <row r="31" spans="1:6" x14ac:dyDescent="0.25">
      <c r="A31" s="19" t="s">
        <v>110</v>
      </c>
      <c r="B31" s="19" t="s">
        <v>43</v>
      </c>
      <c r="C31" s="78">
        <v>15033</v>
      </c>
      <c r="D31" s="79">
        <f t="shared" si="0"/>
        <v>49.890241468768707</v>
      </c>
      <c r="E31" s="79">
        <f t="shared" si="1"/>
        <v>74.835362203153068</v>
      </c>
      <c r="F31" s="79">
        <f t="shared" si="2"/>
        <v>99.780482937537414</v>
      </c>
    </row>
    <row r="32" spans="1:6" x14ac:dyDescent="0.25">
      <c r="A32" s="19" t="s">
        <v>61</v>
      </c>
      <c r="B32" s="19" t="s">
        <v>62</v>
      </c>
      <c r="C32" s="78">
        <v>240</v>
      </c>
      <c r="D32" s="79">
        <f t="shared" si="0"/>
        <v>3125</v>
      </c>
      <c r="E32" s="79">
        <f t="shared" si="1"/>
        <v>4687.5</v>
      </c>
      <c r="F32" s="79">
        <f t="shared" si="2"/>
        <v>6250</v>
      </c>
    </row>
    <row r="33" spans="1:6" x14ac:dyDescent="0.25">
      <c r="A33" s="19" t="s">
        <v>63</v>
      </c>
      <c r="B33" s="19" t="s">
        <v>46</v>
      </c>
      <c r="C33" s="78">
        <v>36</v>
      </c>
      <c r="D33" s="79">
        <f t="shared" ref="D33:D82" si="3">750000/C33</f>
        <v>20833.333333333332</v>
      </c>
      <c r="E33" s="79">
        <f t="shared" ref="E33:E82" si="4">1125000/C33</f>
        <v>31250</v>
      </c>
      <c r="F33" s="79">
        <f t="shared" ref="F33:F82" si="5">1500000/C33</f>
        <v>41666.666666666664</v>
      </c>
    </row>
    <row r="34" spans="1:6" x14ac:dyDescent="0.25">
      <c r="A34" s="19" t="s">
        <v>64</v>
      </c>
      <c r="B34" s="19" t="s">
        <v>46</v>
      </c>
      <c r="C34" s="78">
        <v>210</v>
      </c>
      <c r="D34" s="79">
        <f t="shared" si="3"/>
        <v>3571.4285714285716</v>
      </c>
      <c r="E34" s="79">
        <f t="shared" si="4"/>
        <v>5357.1428571428569</v>
      </c>
      <c r="F34" s="79">
        <f t="shared" si="5"/>
        <v>7142.8571428571431</v>
      </c>
    </row>
    <row r="35" spans="1:6" x14ac:dyDescent="0.25">
      <c r="A35" s="19" t="s">
        <v>65</v>
      </c>
      <c r="B35" s="19" t="s">
        <v>42</v>
      </c>
      <c r="C35" s="78">
        <v>11270</v>
      </c>
      <c r="D35" s="79">
        <f t="shared" si="3"/>
        <v>66.548358473824308</v>
      </c>
      <c r="E35" s="79">
        <f t="shared" si="4"/>
        <v>99.822537710736469</v>
      </c>
      <c r="F35" s="79">
        <f t="shared" si="5"/>
        <v>133.09671694764862</v>
      </c>
    </row>
    <row r="36" spans="1:6" x14ac:dyDescent="0.25">
      <c r="A36" s="19" t="s">
        <v>66</v>
      </c>
      <c r="B36" s="19" t="s">
        <v>46</v>
      </c>
      <c r="C36" s="78">
        <v>155</v>
      </c>
      <c r="D36" s="79">
        <f t="shared" si="3"/>
        <v>4838.7096774193551</v>
      </c>
      <c r="E36" s="79">
        <f t="shared" si="4"/>
        <v>7258.0645161290322</v>
      </c>
      <c r="F36" s="79">
        <f t="shared" si="5"/>
        <v>9677.4193548387102</v>
      </c>
    </row>
    <row r="37" spans="1:6" x14ac:dyDescent="0.25">
      <c r="A37" s="19" t="s">
        <v>67</v>
      </c>
      <c r="B37" s="19" t="s">
        <v>46</v>
      </c>
      <c r="C37" s="78">
        <v>3200</v>
      </c>
      <c r="D37" s="79">
        <f t="shared" si="3"/>
        <v>234.375</v>
      </c>
      <c r="E37" s="79">
        <f t="shared" si="4"/>
        <v>351.5625</v>
      </c>
      <c r="F37" s="79">
        <f t="shared" si="5"/>
        <v>468.75</v>
      </c>
    </row>
    <row r="38" spans="1:6" x14ac:dyDescent="0.25">
      <c r="A38" s="19" t="s">
        <v>68</v>
      </c>
      <c r="B38" s="19" t="s">
        <v>46</v>
      </c>
      <c r="C38" s="78">
        <v>90</v>
      </c>
      <c r="D38" s="79">
        <f t="shared" si="3"/>
        <v>8333.3333333333339</v>
      </c>
      <c r="E38" s="79">
        <f t="shared" si="4"/>
        <v>12500</v>
      </c>
      <c r="F38" s="79">
        <f t="shared" si="5"/>
        <v>16666.666666666668</v>
      </c>
    </row>
    <row r="39" spans="1:6" x14ac:dyDescent="0.25">
      <c r="A39" s="19" t="s">
        <v>69</v>
      </c>
      <c r="B39" s="19" t="s">
        <v>42</v>
      </c>
      <c r="C39" s="78">
        <v>9180</v>
      </c>
      <c r="D39" s="79">
        <f t="shared" si="3"/>
        <v>81.699346405228752</v>
      </c>
      <c r="E39" s="79">
        <f t="shared" si="4"/>
        <v>122.54901960784314</v>
      </c>
      <c r="F39" s="79">
        <f t="shared" si="5"/>
        <v>163.3986928104575</v>
      </c>
    </row>
    <row r="40" spans="1:6" x14ac:dyDescent="0.25">
      <c r="A40" s="19" t="s">
        <v>70</v>
      </c>
      <c r="B40" s="19" t="s">
        <v>42</v>
      </c>
      <c r="C40" s="79">
        <v>21038</v>
      </c>
      <c r="D40" s="79">
        <f t="shared" si="3"/>
        <v>35.649776594733339</v>
      </c>
      <c r="E40" s="79">
        <f t="shared" si="4"/>
        <v>53.474664892100009</v>
      </c>
      <c r="F40" s="79">
        <f t="shared" si="5"/>
        <v>71.299553189466678</v>
      </c>
    </row>
    <row r="41" spans="1:6" x14ac:dyDescent="0.25">
      <c r="A41" s="19" t="s">
        <v>16</v>
      </c>
      <c r="B41" s="19" t="s">
        <v>43</v>
      </c>
      <c r="C41" s="78">
        <v>215</v>
      </c>
      <c r="D41" s="79">
        <f t="shared" si="3"/>
        <v>3488.3720930232557</v>
      </c>
      <c r="E41" s="79">
        <f t="shared" si="4"/>
        <v>5232.5581395348836</v>
      </c>
      <c r="F41" s="79">
        <f t="shared" si="5"/>
        <v>6976.7441860465115</v>
      </c>
    </row>
    <row r="42" spans="1:6" x14ac:dyDescent="0.25">
      <c r="A42" s="19" t="s">
        <v>111</v>
      </c>
      <c r="B42" s="19" t="s">
        <v>42</v>
      </c>
      <c r="C42" s="78">
        <v>8180</v>
      </c>
      <c r="D42" s="79">
        <f t="shared" si="3"/>
        <v>91.687041564792182</v>
      </c>
      <c r="E42" s="79">
        <f t="shared" si="4"/>
        <v>137.53056234718827</v>
      </c>
      <c r="F42" s="79">
        <f t="shared" si="5"/>
        <v>183.37408312958436</v>
      </c>
    </row>
    <row r="43" spans="1:6" x14ac:dyDescent="0.25">
      <c r="A43" s="19" t="s">
        <v>112</v>
      </c>
      <c r="B43" s="19" t="s">
        <v>42</v>
      </c>
      <c r="C43" s="78">
        <v>1249</v>
      </c>
      <c r="D43" s="79">
        <f t="shared" si="3"/>
        <v>600.480384307446</v>
      </c>
      <c r="E43" s="79">
        <f t="shared" si="4"/>
        <v>900.72057646116889</v>
      </c>
      <c r="F43" s="79">
        <f t="shared" si="5"/>
        <v>1200.960768614892</v>
      </c>
    </row>
    <row r="44" spans="1:6" x14ac:dyDescent="0.25">
      <c r="A44" s="19" t="s">
        <v>71</v>
      </c>
      <c r="B44" s="19" t="s">
        <v>42</v>
      </c>
      <c r="C44" s="78">
        <v>783</v>
      </c>
      <c r="D44" s="79">
        <f t="shared" si="3"/>
        <v>957.85440613026822</v>
      </c>
      <c r="E44" s="79">
        <f t="shared" si="4"/>
        <v>1436.7816091954023</v>
      </c>
      <c r="F44" s="79">
        <f t="shared" si="5"/>
        <v>1915.7088122605364</v>
      </c>
    </row>
    <row r="45" spans="1:6" x14ac:dyDescent="0.25">
      <c r="A45" s="19" t="s">
        <v>72</v>
      </c>
      <c r="B45" s="19" t="s">
        <v>40</v>
      </c>
      <c r="C45" s="78">
        <v>5400</v>
      </c>
      <c r="D45" s="79">
        <f t="shared" si="3"/>
        <v>138.88888888888889</v>
      </c>
      <c r="E45" s="79">
        <f t="shared" si="4"/>
        <v>208.33333333333334</v>
      </c>
      <c r="F45" s="79">
        <f t="shared" si="5"/>
        <v>277.77777777777777</v>
      </c>
    </row>
    <row r="46" spans="1:6" x14ac:dyDescent="0.25">
      <c r="A46" s="19" t="s">
        <v>73</v>
      </c>
      <c r="B46" s="19" t="s">
        <v>40</v>
      </c>
      <c r="C46" s="78">
        <v>860</v>
      </c>
      <c r="D46" s="79">
        <f t="shared" si="3"/>
        <v>872.09302325581393</v>
      </c>
      <c r="E46" s="79">
        <f t="shared" si="4"/>
        <v>1308.1395348837209</v>
      </c>
      <c r="F46" s="79">
        <f t="shared" si="5"/>
        <v>1744.1860465116279</v>
      </c>
    </row>
    <row r="47" spans="1:6" x14ac:dyDescent="0.25">
      <c r="A47" s="19" t="s">
        <v>74</v>
      </c>
      <c r="B47" s="19" t="s">
        <v>42</v>
      </c>
      <c r="C47" s="78">
        <v>783</v>
      </c>
      <c r="D47" s="79">
        <f t="shared" si="3"/>
        <v>957.85440613026822</v>
      </c>
      <c r="E47" s="79">
        <f t="shared" si="4"/>
        <v>1436.7816091954023</v>
      </c>
      <c r="F47" s="79">
        <f t="shared" si="5"/>
        <v>1915.7088122605364</v>
      </c>
    </row>
    <row r="48" spans="1:6" x14ac:dyDescent="0.25">
      <c r="A48" s="19" t="s">
        <v>75</v>
      </c>
      <c r="B48" s="19" t="s">
        <v>42</v>
      </c>
      <c r="C48" s="78">
        <v>879</v>
      </c>
      <c r="D48" s="79">
        <f t="shared" si="3"/>
        <v>853.24232081911259</v>
      </c>
      <c r="E48" s="79">
        <f t="shared" si="4"/>
        <v>1279.8634812286689</v>
      </c>
      <c r="F48" s="79">
        <f t="shared" si="5"/>
        <v>1706.4846416382252</v>
      </c>
    </row>
    <row r="49" spans="1:6" x14ac:dyDescent="0.25">
      <c r="A49" s="19" t="s">
        <v>76</v>
      </c>
      <c r="B49" s="19" t="s">
        <v>42</v>
      </c>
      <c r="C49" s="78">
        <v>3425</v>
      </c>
      <c r="D49" s="79">
        <f t="shared" si="3"/>
        <v>218.97810218978103</v>
      </c>
      <c r="E49" s="79">
        <f t="shared" si="4"/>
        <v>328.46715328467155</v>
      </c>
      <c r="F49" s="79">
        <f t="shared" si="5"/>
        <v>437.95620437956205</v>
      </c>
    </row>
    <row r="50" spans="1:6" x14ac:dyDescent="0.25">
      <c r="A50" s="19" t="s">
        <v>77</v>
      </c>
      <c r="B50" s="19" t="s">
        <v>42</v>
      </c>
      <c r="C50" s="78">
        <v>3461</v>
      </c>
      <c r="D50" s="79">
        <f t="shared" si="3"/>
        <v>216.70037561398439</v>
      </c>
      <c r="E50" s="79">
        <f t="shared" si="4"/>
        <v>325.05056342097657</v>
      </c>
      <c r="F50" s="79">
        <f t="shared" si="5"/>
        <v>433.40075122796878</v>
      </c>
    </row>
    <row r="51" spans="1:6" x14ac:dyDescent="0.25">
      <c r="A51" s="19" t="s">
        <v>78</v>
      </c>
      <c r="B51" s="19" t="s">
        <v>46</v>
      </c>
      <c r="C51" s="78">
        <v>1890</v>
      </c>
      <c r="D51" s="79">
        <f t="shared" si="3"/>
        <v>396.82539682539681</v>
      </c>
      <c r="E51" s="79">
        <f t="shared" si="4"/>
        <v>595.23809523809518</v>
      </c>
      <c r="F51" s="79">
        <f t="shared" si="5"/>
        <v>793.65079365079362</v>
      </c>
    </row>
    <row r="52" spans="1:6" x14ac:dyDescent="0.25">
      <c r="A52" s="19" t="s">
        <v>18</v>
      </c>
      <c r="B52" s="19" t="s">
        <v>43</v>
      </c>
      <c r="C52" s="78">
        <v>11133</v>
      </c>
      <c r="D52" s="79">
        <f t="shared" si="3"/>
        <v>67.367286445701964</v>
      </c>
      <c r="E52" s="79">
        <f t="shared" si="4"/>
        <v>101.05092966855295</v>
      </c>
      <c r="F52" s="79">
        <f t="shared" si="5"/>
        <v>134.73457289140393</v>
      </c>
    </row>
    <row r="53" spans="1:6" x14ac:dyDescent="0.25">
      <c r="A53" s="19" t="s">
        <v>113</v>
      </c>
      <c r="B53" s="19" t="s">
        <v>43</v>
      </c>
      <c r="C53" s="78">
        <v>4427</v>
      </c>
      <c r="D53" s="79">
        <f t="shared" si="3"/>
        <v>169.41495369324599</v>
      </c>
      <c r="E53" s="79">
        <f t="shared" si="4"/>
        <v>254.12243053986899</v>
      </c>
      <c r="F53" s="79">
        <f t="shared" si="5"/>
        <v>338.82990738649198</v>
      </c>
    </row>
    <row r="54" spans="1:6" x14ac:dyDescent="0.25">
      <c r="A54" s="19" t="s">
        <v>79</v>
      </c>
      <c r="B54" s="19" t="s">
        <v>42</v>
      </c>
      <c r="C54" s="78">
        <v>5852</v>
      </c>
      <c r="D54" s="79">
        <f t="shared" si="3"/>
        <v>128.16131237183868</v>
      </c>
      <c r="E54" s="79">
        <f t="shared" si="4"/>
        <v>192.24196855775804</v>
      </c>
      <c r="F54" s="79">
        <f t="shared" si="5"/>
        <v>256.32262474367735</v>
      </c>
    </row>
    <row r="55" spans="1:6" x14ac:dyDescent="0.25">
      <c r="A55" s="19" t="s">
        <v>80</v>
      </c>
      <c r="B55" s="19" t="s">
        <v>40</v>
      </c>
      <c r="C55" s="78">
        <v>320</v>
      </c>
      <c r="D55" s="79">
        <f t="shared" si="3"/>
        <v>2343.75</v>
      </c>
      <c r="E55" s="79">
        <f t="shared" si="4"/>
        <v>3515.625</v>
      </c>
      <c r="F55" s="79">
        <f t="shared" si="5"/>
        <v>4687.5</v>
      </c>
    </row>
    <row r="56" spans="1:6" x14ac:dyDescent="0.25">
      <c r="A56" s="19" t="s">
        <v>17</v>
      </c>
      <c r="B56" s="19" t="s">
        <v>43</v>
      </c>
      <c r="C56" s="79">
        <v>17000</v>
      </c>
      <c r="D56" s="79">
        <f t="shared" si="3"/>
        <v>44.117647058823529</v>
      </c>
      <c r="E56" s="79">
        <f t="shared" si="4"/>
        <v>66.17647058823529</v>
      </c>
      <c r="F56" s="79">
        <f t="shared" si="5"/>
        <v>88.235294117647058</v>
      </c>
    </row>
    <row r="57" spans="1:6" x14ac:dyDescent="0.25">
      <c r="A57" s="19" t="s">
        <v>81</v>
      </c>
      <c r="B57" s="19" t="s">
        <v>40</v>
      </c>
      <c r="C57" s="78">
        <v>345</v>
      </c>
      <c r="D57" s="79">
        <f t="shared" si="3"/>
        <v>2173.913043478261</v>
      </c>
      <c r="E57" s="79">
        <f t="shared" si="4"/>
        <v>3260.8695652173915</v>
      </c>
      <c r="F57" s="79">
        <f t="shared" si="5"/>
        <v>4347.826086956522</v>
      </c>
    </row>
    <row r="58" spans="1:6" x14ac:dyDescent="0.25">
      <c r="A58" s="19" t="s">
        <v>82</v>
      </c>
      <c r="B58" s="19" t="s">
        <v>40</v>
      </c>
      <c r="C58" s="78">
        <v>1400</v>
      </c>
      <c r="D58" s="79">
        <f t="shared" si="3"/>
        <v>535.71428571428567</v>
      </c>
      <c r="E58" s="79">
        <f t="shared" si="4"/>
        <v>803.57142857142856</v>
      </c>
      <c r="F58" s="79">
        <f t="shared" si="5"/>
        <v>1071.4285714285713</v>
      </c>
    </row>
    <row r="59" spans="1:6" x14ac:dyDescent="0.25">
      <c r="A59" s="19" t="s">
        <v>114</v>
      </c>
      <c r="B59" s="19" t="s">
        <v>42</v>
      </c>
      <c r="C59" s="78">
        <v>4581</v>
      </c>
      <c r="D59" s="79">
        <f t="shared" si="3"/>
        <v>163.71971185330713</v>
      </c>
      <c r="E59" s="79">
        <f t="shared" si="4"/>
        <v>245.57956777996071</v>
      </c>
      <c r="F59" s="79">
        <f t="shared" si="5"/>
        <v>327.43942370661426</v>
      </c>
    </row>
    <row r="60" spans="1:6" x14ac:dyDescent="0.25">
      <c r="A60" s="19" t="s">
        <v>115</v>
      </c>
      <c r="B60" s="19" t="s">
        <v>42</v>
      </c>
      <c r="C60" s="78">
        <v>414</v>
      </c>
      <c r="D60" s="79">
        <f t="shared" si="3"/>
        <v>1811.5942028985507</v>
      </c>
      <c r="E60" s="79">
        <f t="shared" si="4"/>
        <v>2717.391304347826</v>
      </c>
      <c r="F60" s="79">
        <f t="shared" si="5"/>
        <v>3623.1884057971015</v>
      </c>
    </row>
    <row r="61" spans="1:6" x14ac:dyDescent="0.25">
      <c r="A61" s="19" t="s">
        <v>116</v>
      </c>
      <c r="B61" s="19" t="s">
        <v>42</v>
      </c>
      <c r="C61" s="78">
        <v>296</v>
      </c>
      <c r="D61" s="79">
        <f t="shared" si="3"/>
        <v>2533.7837837837837</v>
      </c>
      <c r="E61" s="79">
        <f t="shared" si="4"/>
        <v>3800.6756756756758</v>
      </c>
      <c r="F61" s="79">
        <f t="shared" si="5"/>
        <v>5067.5675675675675</v>
      </c>
    </row>
    <row r="62" spans="1:6" x14ac:dyDescent="0.25">
      <c r="A62" s="19" t="s">
        <v>83</v>
      </c>
      <c r="B62" s="19" t="s">
        <v>62</v>
      </c>
      <c r="C62" s="78">
        <v>2350</v>
      </c>
      <c r="D62" s="79">
        <f t="shared" si="3"/>
        <v>319.14893617021278</v>
      </c>
      <c r="E62" s="79">
        <f t="shared" si="4"/>
        <v>478.72340425531917</v>
      </c>
      <c r="F62" s="79">
        <f t="shared" si="5"/>
        <v>638.29787234042556</v>
      </c>
    </row>
    <row r="63" spans="1:6" x14ac:dyDescent="0.25">
      <c r="A63" s="19" t="s">
        <v>84</v>
      </c>
      <c r="B63" s="19" t="s">
        <v>42</v>
      </c>
      <c r="C63" s="78">
        <v>1994</v>
      </c>
      <c r="D63" s="79">
        <f t="shared" si="3"/>
        <v>376.12838515546639</v>
      </c>
      <c r="E63" s="79">
        <f t="shared" si="4"/>
        <v>564.19257773319964</v>
      </c>
      <c r="F63" s="79">
        <f t="shared" si="5"/>
        <v>752.25677031093278</v>
      </c>
    </row>
    <row r="64" spans="1:6" x14ac:dyDescent="0.25">
      <c r="A64" s="19" t="s">
        <v>85</v>
      </c>
      <c r="B64" s="19" t="s">
        <v>46</v>
      </c>
      <c r="C64" s="78">
        <v>160</v>
      </c>
      <c r="D64" s="79">
        <f t="shared" si="3"/>
        <v>4687.5</v>
      </c>
      <c r="E64" s="79">
        <f t="shared" si="4"/>
        <v>7031.25</v>
      </c>
      <c r="F64" s="79">
        <f t="shared" si="5"/>
        <v>9375</v>
      </c>
    </row>
    <row r="65" spans="1:6" x14ac:dyDescent="0.25">
      <c r="A65" s="19" t="s">
        <v>86</v>
      </c>
      <c r="B65" s="19" t="s">
        <v>40</v>
      </c>
      <c r="C65" s="78">
        <v>195</v>
      </c>
      <c r="D65" s="79">
        <f t="shared" si="3"/>
        <v>3846.1538461538462</v>
      </c>
      <c r="E65" s="79">
        <f t="shared" si="4"/>
        <v>5769.2307692307695</v>
      </c>
      <c r="F65" s="79">
        <f t="shared" si="5"/>
        <v>7692.3076923076924</v>
      </c>
    </row>
    <row r="66" spans="1:6" x14ac:dyDescent="0.25">
      <c r="A66" s="19" t="s">
        <v>87</v>
      </c>
      <c r="B66" s="19" t="s">
        <v>62</v>
      </c>
      <c r="C66" s="78">
        <v>1403</v>
      </c>
      <c r="D66" s="79">
        <f t="shared" si="3"/>
        <v>534.56878118317888</v>
      </c>
      <c r="E66" s="79">
        <f t="shared" si="4"/>
        <v>801.85317177476838</v>
      </c>
      <c r="F66" s="79">
        <f t="shared" si="5"/>
        <v>1069.1375623663578</v>
      </c>
    </row>
    <row r="67" spans="1:6" x14ac:dyDescent="0.25">
      <c r="A67" s="19" t="s">
        <v>88</v>
      </c>
      <c r="B67" s="19" t="s">
        <v>46</v>
      </c>
      <c r="C67" s="78">
        <v>47</v>
      </c>
      <c r="D67" s="79">
        <f t="shared" si="3"/>
        <v>15957.446808510638</v>
      </c>
      <c r="E67" s="79">
        <f t="shared" si="4"/>
        <v>23936.170212765959</v>
      </c>
      <c r="F67" s="79">
        <f t="shared" si="5"/>
        <v>31914.893617021276</v>
      </c>
    </row>
    <row r="68" spans="1:6" x14ac:dyDescent="0.25">
      <c r="A68" s="19" t="s">
        <v>89</v>
      </c>
      <c r="B68" s="19" t="s">
        <v>46</v>
      </c>
      <c r="C68" s="78">
        <v>171</v>
      </c>
      <c r="D68" s="79">
        <f t="shared" si="3"/>
        <v>4385.9649122807014</v>
      </c>
      <c r="E68" s="79">
        <f t="shared" si="4"/>
        <v>6578.9473684210525</v>
      </c>
      <c r="F68" s="79">
        <f t="shared" si="5"/>
        <v>8771.9298245614027</v>
      </c>
    </row>
    <row r="69" spans="1:6" x14ac:dyDescent="0.25">
      <c r="A69" s="19" t="s">
        <v>90</v>
      </c>
      <c r="B69" s="19" t="s">
        <v>46</v>
      </c>
      <c r="C69" s="78">
        <v>550</v>
      </c>
      <c r="D69" s="79">
        <f t="shared" si="3"/>
        <v>1363.6363636363637</v>
      </c>
      <c r="E69" s="79">
        <f t="shared" si="4"/>
        <v>2045.4545454545455</v>
      </c>
      <c r="F69" s="79">
        <f t="shared" si="5"/>
        <v>2727.2727272727275</v>
      </c>
    </row>
    <row r="70" spans="1:6" x14ac:dyDescent="0.25">
      <c r="A70" s="19" t="s">
        <v>19</v>
      </c>
      <c r="B70" s="19" t="s">
        <v>43</v>
      </c>
      <c r="C70" s="78">
        <v>3850</v>
      </c>
      <c r="D70" s="79">
        <f t="shared" si="3"/>
        <v>194.80519480519482</v>
      </c>
      <c r="E70" s="79">
        <f t="shared" si="4"/>
        <v>292.20779220779218</v>
      </c>
      <c r="F70" s="79">
        <f t="shared" si="5"/>
        <v>389.61038961038963</v>
      </c>
    </row>
    <row r="71" spans="1:6" x14ac:dyDescent="0.25">
      <c r="A71" s="19" t="s">
        <v>91</v>
      </c>
      <c r="B71" s="19" t="s">
        <v>46</v>
      </c>
      <c r="C71" s="78">
        <v>690</v>
      </c>
      <c r="D71" s="79">
        <f t="shared" si="3"/>
        <v>1086.9565217391305</v>
      </c>
      <c r="E71" s="79">
        <f t="shared" si="4"/>
        <v>1630.4347826086957</v>
      </c>
      <c r="F71" s="79">
        <f t="shared" si="5"/>
        <v>2173.913043478261</v>
      </c>
    </row>
    <row r="72" spans="1:6" x14ac:dyDescent="0.25">
      <c r="A72" s="19" t="s">
        <v>92</v>
      </c>
      <c r="B72" s="19" t="s">
        <v>62</v>
      </c>
      <c r="C72" s="78">
        <v>5373</v>
      </c>
      <c r="D72" s="79">
        <f t="shared" si="3"/>
        <v>139.58682300390842</v>
      </c>
      <c r="E72" s="79">
        <f t="shared" si="4"/>
        <v>209.38023450586266</v>
      </c>
      <c r="F72" s="79">
        <f t="shared" si="5"/>
        <v>279.17364600781684</v>
      </c>
    </row>
    <row r="73" spans="1:6" x14ac:dyDescent="0.25">
      <c r="A73" s="19" t="s">
        <v>93</v>
      </c>
      <c r="B73" s="19" t="s">
        <v>42</v>
      </c>
      <c r="C73" s="78">
        <v>1492</v>
      </c>
      <c r="D73" s="79">
        <f t="shared" si="3"/>
        <v>502.68096514745309</v>
      </c>
      <c r="E73" s="79">
        <f t="shared" si="4"/>
        <v>754.02144772117958</v>
      </c>
      <c r="F73" s="79">
        <f t="shared" si="5"/>
        <v>1005.3619302949062</v>
      </c>
    </row>
    <row r="74" spans="1:6" x14ac:dyDescent="0.25">
      <c r="A74" s="19" t="s">
        <v>94</v>
      </c>
      <c r="B74" s="19" t="s">
        <v>40</v>
      </c>
      <c r="C74" s="78">
        <v>485</v>
      </c>
      <c r="D74" s="79">
        <f t="shared" si="3"/>
        <v>1546.3917525773195</v>
      </c>
      <c r="E74" s="79">
        <f t="shared" si="4"/>
        <v>2319.5876288659792</v>
      </c>
      <c r="F74" s="79">
        <f t="shared" si="5"/>
        <v>3092.783505154639</v>
      </c>
    </row>
    <row r="75" spans="1:6" x14ac:dyDescent="0.25">
      <c r="A75" s="19" t="s">
        <v>95</v>
      </c>
      <c r="B75" s="19" t="s">
        <v>46</v>
      </c>
      <c r="C75" s="78">
        <v>119</v>
      </c>
      <c r="D75" s="79">
        <f t="shared" si="3"/>
        <v>6302.5210084033615</v>
      </c>
      <c r="E75" s="79">
        <f t="shared" si="4"/>
        <v>9453.7815126050427</v>
      </c>
      <c r="F75" s="79">
        <f t="shared" si="5"/>
        <v>12605.042016806723</v>
      </c>
    </row>
    <row r="76" spans="1:6" x14ac:dyDescent="0.25">
      <c r="A76" s="19" t="s">
        <v>96</v>
      </c>
      <c r="B76" s="19" t="s">
        <v>42</v>
      </c>
      <c r="C76" s="79">
        <v>22224</v>
      </c>
      <c r="D76" s="79">
        <f t="shared" si="3"/>
        <v>33.747300215982719</v>
      </c>
      <c r="E76" s="79">
        <f t="shared" si="4"/>
        <v>50.620950323974085</v>
      </c>
      <c r="F76" s="79">
        <f t="shared" si="5"/>
        <v>67.494600431965438</v>
      </c>
    </row>
    <row r="77" spans="1:6" x14ac:dyDescent="0.25">
      <c r="A77" s="19" t="s">
        <v>97</v>
      </c>
      <c r="B77" s="19" t="s">
        <v>46</v>
      </c>
      <c r="C77" s="78">
        <v>865</v>
      </c>
      <c r="D77" s="79">
        <f t="shared" si="3"/>
        <v>867.05202312138726</v>
      </c>
      <c r="E77" s="79">
        <f t="shared" si="4"/>
        <v>1300.5780346820809</v>
      </c>
      <c r="F77" s="79">
        <f t="shared" si="5"/>
        <v>1734.1040462427745</v>
      </c>
    </row>
    <row r="78" spans="1:6" x14ac:dyDescent="0.25">
      <c r="A78" s="19" t="s">
        <v>98</v>
      </c>
      <c r="B78" s="19" t="s">
        <v>46</v>
      </c>
      <c r="C78" s="78">
        <v>1520</v>
      </c>
      <c r="D78" s="79">
        <f t="shared" si="3"/>
        <v>493.42105263157896</v>
      </c>
      <c r="E78" s="79">
        <f t="shared" si="4"/>
        <v>740.13157894736844</v>
      </c>
      <c r="F78" s="79">
        <f t="shared" si="5"/>
        <v>986.84210526315792</v>
      </c>
    </row>
    <row r="79" spans="1:6" x14ac:dyDescent="0.25">
      <c r="A79" s="19" t="s">
        <v>99</v>
      </c>
      <c r="B79" s="19" t="s">
        <v>42</v>
      </c>
      <c r="C79" s="78">
        <v>377</v>
      </c>
      <c r="D79" s="79">
        <f t="shared" si="3"/>
        <v>1989.3899204244033</v>
      </c>
      <c r="E79" s="79">
        <f t="shared" si="4"/>
        <v>2984.0848806366048</v>
      </c>
      <c r="F79" s="79">
        <f t="shared" si="5"/>
        <v>3978.7798408488065</v>
      </c>
    </row>
    <row r="80" spans="1:6" x14ac:dyDescent="0.25">
      <c r="A80" s="19" t="s">
        <v>100</v>
      </c>
      <c r="B80" s="19" t="s">
        <v>42</v>
      </c>
      <c r="C80" s="78">
        <v>265</v>
      </c>
      <c r="D80" s="79">
        <f t="shared" si="3"/>
        <v>2830.1886792452829</v>
      </c>
      <c r="E80" s="79">
        <f t="shared" si="4"/>
        <v>4245.2830188679245</v>
      </c>
      <c r="F80" s="79">
        <f t="shared" si="5"/>
        <v>5660.3773584905657</v>
      </c>
    </row>
    <row r="81" spans="1:6" x14ac:dyDescent="0.25">
      <c r="A81" s="19" t="s">
        <v>101</v>
      </c>
      <c r="B81" s="19" t="s">
        <v>40</v>
      </c>
      <c r="C81" s="78">
        <v>130</v>
      </c>
      <c r="D81" s="79">
        <f t="shared" si="3"/>
        <v>5769.2307692307695</v>
      </c>
      <c r="E81" s="79">
        <f t="shared" si="4"/>
        <v>8653.8461538461543</v>
      </c>
      <c r="F81" s="79">
        <f t="shared" si="5"/>
        <v>11538.461538461539</v>
      </c>
    </row>
    <row r="82" spans="1:6" x14ac:dyDescent="0.25">
      <c r="A82" s="19" t="s">
        <v>102</v>
      </c>
      <c r="B82" s="19" t="s">
        <v>46</v>
      </c>
      <c r="C82" s="78">
        <v>240</v>
      </c>
      <c r="D82" s="79">
        <f t="shared" si="3"/>
        <v>3125</v>
      </c>
      <c r="E82" s="79">
        <f t="shared" si="4"/>
        <v>4687.5</v>
      </c>
      <c r="F82" s="79">
        <f t="shared" si="5"/>
        <v>6250</v>
      </c>
    </row>
  </sheetData>
  <mergeCells count="1">
    <mergeCell ref="A3:C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SES Record</vt:lpstr>
      <vt:lpstr>Behind the scenes stuff</vt:lpstr>
      <vt:lpstr>'SES Record'!Print_Area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Knight</dc:creator>
  <cp:lastModifiedBy>Peter Knight</cp:lastModifiedBy>
  <cp:lastPrinted>2022-12-27T08:38:02Z</cp:lastPrinted>
  <dcterms:created xsi:type="dcterms:W3CDTF">2022-11-26T20:10:12Z</dcterms:created>
  <dcterms:modified xsi:type="dcterms:W3CDTF">2022-12-27T08:41:17Z</dcterms:modified>
</cp:coreProperties>
</file>